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13337 - Hážovický potok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'213337 - Hážovický potok,...'!$C$121:$K$255</definedName>
    <definedName name="_xlnm.Print_Area" localSheetId="1">'213337 - Hážovický potok,...'!$C$4:$J$76,'213337 - Hážovický potok,...'!$C$82:$J$105,'213337 - Hážovický potok,...'!$C$111:$K$255</definedName>
    <definedName name="_xlnm.Print_Titles" localSheetId="1">'213337 - Hážovický potok,...'!$121:$121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0"/>
  <c r="BH240"/>
  <c r="BG240"/>
  <c r="BF240"/>
  <c r="T240"/>
  <c r="T239"/>
  <c r="R240"/>
  <c r="R239"/>
  <c r="P240"/>
  <c r="P239"/>
  <c r="BK240"/>
  <c r="BK239"/>
  <c r="J239"/>
  <c r="J240"/>
  <c r="BE240"/>
  <c r="J104"/>
  <c r="BI238"/>
  <c r="BH238"/>
  <c r="BG238"/>
  <c r="BF238"/>
  <c r="T238"/>
  <c r="R238"/>
  <c r="P238"/>
  <c r="BK238"/>
  <c r="J238"/>
  <c r="BE238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T232"/>
  <c r="R233"/>
  <c r="R232"/>
  <c r="P233"/>
  <c r="P232"/>
  <c r="BK233"/>
  <c r="BK232"/>
  <c r="J232"/>
  <c r="J233"/>
  <c r="BE233"/>
  <c r="J103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5"/>
  <c r="BH225"/>
  <c r="BG225"/>
  <c r="BF225"/>
  <c r="T225"/>
  <c r="T224"/>
  <c r="R225"/>
  <c r="R224"/>
  <c r="P225"/>
  <c r="P224"/>
  <c r="BK225"/>
  <c r="BK224"/>
  <c r="J224"/>
  <c r="J225"/>
  <c r="BE225"/>
  <c r="J102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T217"/>
  <c r="R218"/>
  <c r="R217"/>
  <c r="P218"/>
  <c r="P217"/>
  <c r="BK218"/>
  <c r="BK217"/>
  <c r="J217"/>
  <c r="J218"/>
  <c r="BE218"/>
  <c r="J101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T209"/>
  <c r="R210"/>
  <c r="R209"/>
  <c r="P210"/>
  <c r="P209"/>
  <c r="BK210"/>
  <c r="BK209"/>
  <c r="J209"/>
  <c r="J210"/>
  <c r="BE210"/>
  <c r="J10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T197"/>
  <c r="R198"/>
  <c r="R197"/>
  <c r="P198"/>
  <c r="P197"/>
  <c r="BK198"/>
  <c r="BK197"/>
  <c r="J197"/>
  <c r="J198"/>
  <c r="BE198"/>
  <c r="J99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5"/>
  <c r="BH185"/>
  <c r="BG185"/>
  <c r="BF185"/>
  <c r="T185"/>
  <c r="R185"/>
  <c r="P185"/>
  <c r="BK185"/>
  <c r="J185"/>
  <c r="BE185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5"/>
  <c r="BH165"/>
  <c r="BG165"/>
  <c r="BF165"/>
  <c r="T165"/>
  <c r="T164"/>
  <c r="R165"/>
  <c r="R164"/>
  <c r="P165"/>
  <c r="P164"/>
  <c r="BK165"/>
  <c r="BK164"/>
  <c r="J164"/>
  <c r="J165"/>
  <c r="BE165"/>
  <c r="J98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T158"/>
  <c r="R159"/>
  <c r="R158"/>
  <c r="P159"/>
  <c r="P158"/>
  <c r="BK159"/>
  <c r="BK158"/>
  <c r="J158"/>
  <c r="J159"/>
  <c r="BE159"/>
  <c r="J97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F35"/>
  <c i="1" r="BD95"/>
  <c i="2" r="BH125"/>
  <c r="F34"/>
  <c i="1" r="BC95"/>
  <c i="2" r="BG125"/>
  <c r="F33"/>
  <c i="1" r="BB95"/>
  <c i="2" r="BF125"/>
  <c r="J32"/>
  <c i="1" r="AW95"/>
  <c i="2" r="F32"/>
  <c i="1" r="BA95"/>
  <c i="2" r="T125"/>
  <c r="T124"/>
  <c r="T123"/>
  <c r="T122"/>
  <c r="R125"/>
  <c r="R124"/>
  <c r="R123"/>
  <c r="R122"/>
  <c r="P125"/>
  <c r="P124"/>
  <c r="P123"/>
  <c r="P122"/>
  <c i="1" r="AU95"/>
  <c i="2" r="BK125"/>
  <c r="BK124"/>
  <c r="J124"/>
  <c r="BK123"/>
  <c r="J123"/>
  <c r="BK122"/>
  <c r="J122"/>
  <c r="J94"/>
  <c r="J28"/>
  <c i="1" r="AG95"/>
  <c i="2" r="J125"/>
  <c r="BE125"/>
  <c r="J31"/>
  <c i="1" r="AV95"/>
  <c i="2" r="F31"/>
  <c i="1" r="AZ95"/>
  <c i="2" r="J96"/>
  <c r="J95"/>
  <c r="J118"/>
  <c r="F118"/>
  <c r="F116"/>
  <c r="E114"/>
  <c r="J89"/>
  <c r="F89"/>
  <c r="F87"/>
  <c r="E85"/>
  <c r="J37"/>
  <c r="J22"/>
  <c r="E22"/>
  <c r="J119"/>
  <c r="J90"/>
  <c r="J21"/>
  <c r="J16"/>
  <c r="E16"/>
  <c r="F119"/>
  <c r="F90"/>
  <c r="J15"/>
  <c r="J10"/>
  <c r="J116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<sst xmlns="http://schemas.openxmlformats.org/spreadsheetml/2006/main">
  <si>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</si>
  <si>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</si>
  <si>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</si>
  <si>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</si>
  <si>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</si>
  <si>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{bb2233d7-ed76-4be5-81b2-ac9a6a65d875}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</si>
  <si>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</si>
  <si>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</si>
  <si>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</si>
  <si>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</si>
  <si>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</si>
  <si>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</si>
  <si>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</si>
  <si>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</si>
  <si>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213337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</si>
  <si>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</si>
  <si>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</si>
  <si>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Hážovický potok, Rožnov pod Radhoštěm - rekonstrukce PB zdi</t>
  </si>
  <si>
    <t>KSO:</t>
  </si>
  <si>
    <t>CC-CZ:</t>
  </si>
  <si>
    <t>Místo:</t>
  </si>
  <si>
    <t>Rožnov pod Radhoštěm</t>
  </si>
  <si>
    <t>Datum:</t>
  </si>
  <si>
    <t>6. 11. 2019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</si>
  <si>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</si>
  <si>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</si>
  <si>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</si>
  <si>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</si>
  <si>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</si>
  <si>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</si>
  <si>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</si>
  <si>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</si>
  <si>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</si>
  <si>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 xml:space="preserve">PM - Ing. Šefčíková 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</si>
  <si>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</si>
  <si>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</si>
  <si>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</si>
  <si>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</si>
  <si>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</si>
  <si>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</si>
  <si>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</si>
  <si>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</si>
  <si>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</si>
  <si>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</si>
  <si>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</si>
  <si>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</si>
  <si>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</si>
  <si>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</si>
  <si>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</si>
  <si>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</si>
  <si>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</si>
  <si>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</si>
  <si>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</si>
  <si>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</si>
  <si>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</si>
  <si>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</si>
  <si>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</si>
  <si>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</si>
  <si>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</si>
  <si>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</si>
  <si>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</si>
  <si>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</si>
  <si>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</si>
  <si>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</si>
  <si>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</si>
  <si>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</si>
  <si>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</si>
  <si>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</si>
  <si>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</si>
  <si>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</si>
  <si>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</si>
  <si>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</si>
  <si>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</si>
  <si>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</si>
  <si>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</si>
  <si>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</si>
  <si>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</si>
  <si>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</si>
  <si>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</si>
  <si>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</si>
  <si>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</si>
  <si>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</si>
  <si>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</si>
  <si>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</si>
  <si>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</si>
  <si>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</si>
  <si>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</si>
  <si>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</si>
  <si>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</si>
  <si>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</si>
  <si>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</si>
  <si>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</si>
  <si>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</si>
  <si>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</si>
  <si>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</si>
  <si>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</si>
  <si>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</si>
  <si>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</si>
  <si>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</si>
  <si>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</si>
  <si>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</si>
  <si>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</si>
  <si>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</si>
  <si>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</si>
  <si>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</si>
  <si>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</si>
  <si>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</si>
  <si>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</si>
  <si>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</si>
  <si>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</si>
  <si>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</si>
  <si>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</si>
  <si>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</si>
  <si>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</si>
  <si>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</si>
  <si>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</si>
  <si>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</si>
  <si>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</si>
  <si>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</si>
  <si>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</si>
  <si>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113107324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</si>
  <si>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</si>
  <si>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m2</t>
  </si>
  <si>
    <t>CS ÚRS 2019 01</t>
  </si>
  <si>
    <t>4</t>
  </si>
  <si>
    <t>-888765553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</si>
  <si>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</si>
  <si>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</si>
  <si>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795196980</t>
  </si>
  <si>
    <t>3</t>
  </si>
  <si>
    <t>114203104</t>
  </si>
  <si>
    <t>Rozebrání dlažeb nebo záhozů s naložením na dopravní prostředek záhozů, rovnanin a soustřeďovacích staveb provedených na sucho</t>
  </si>
  <si>
    <t>m3</t>
  </si>
  <si>
    <t>-490860508</t>
  </si>
  <si>
    <t>VV</t>
  </si>
  <si>
    <t>17*(2,7+3,2)/2*0,5</t>
  </si>
  <si>
    <t>115101201</t>
  </si>
  <si>
    <t>Čerpání vody na dopravní výšku do 10 m s uvažovaným průměrným přítokem do 500 l/min</t>
  </si>
  <si>
    <t>hod</t>
  </si>
  <si>
    <t>-1502169697</t>
  </si>
  <si>
    <t>5</t>
  </si>
  <si>
    <t>115101301</t>
  </si>
  <si>
    <t>Pohotovost záložní čerpací soupravy pro dopravní výšku do 10 m s uvažovaným průměrným přítokem do 500 l/min</t>
  </si>
  <si>
    <t>den</t>
  </si>
  <si>
    <t>370888799</t>
  </si>
  <si>
    <t>6</t>
  </si>
  <si>
    <t>131301101</t>
  </si>
  <si>
    <t>Hloubení nezapažených jam a zářezů s urovnáním dna do předepsaného profilu a spádu v hornině tř. 4 do 100 m3</t>
  </si>
  <si>
    <t>-11653728</t>
  </si>
  <si>
    <t xml:space="preserve">(20,3 * (0,23 + 3,24)/2 + 20,2 * (3,35+ 4,78)/2) * 2/3 </t>
  </si>
  <si>
    <t>7</t>
  </si>
  <si>
    <t>131301109</t>
  </si>
  <si>
    <t>Hloubení nezapažených jam a zářezů s urovnáním dna do předepsaného profilu a spádu Příplatek k cenám za lepivost horniny tř. 4</t>
  </si>
  <si>
    <t>-1246055285</t>
  </si>
  <si>
    <t>78,222*0,3</t>
  </si>
  <si>
    <t>8</t>
  </si>
  <si>
    <t>132301201</t>
  </si>
  <si>
    <t xml:space="preserve">Hloubení zapažených i nezapažených rýh šířky přes 600 do 2 000 mm  s urovnáním dna do předepsaného profilu a spádu v hornině tř. 4 do 100 m3</t>
  </si>
  <si>
    <t>1725595515</t>
  </si>
  <si>
    <t>ř. km 0,055 - 0,075</t>
  </si>
  <si>
    <t>20,3*1,2*0,8*2/3</t>
  </si>
  <si>
    <t>ř. km 0,075 - 0,092</t>
  </si>
  <si>
    <t>20,2*1,25*0,9*2/3</t>
  </si>
  <si>
    <t>Součet</t>
  </si>
  <si>
    <t>9</t>
  </si>
  <si>
    <t>132301209</t>
  </si>
  <si>
    <t xml:space="preserve">Hloubení zapažených i nezapažených rýh šířky přes 600 do 2 000 mm  s urovnáním dna do předepsaného profilu a spádu v hornině tř. 4 Příplatek k cenám za lepivost horniny tř. 4</t>
  </si>
  <si>
    <t>815015196</t>
  </si>
  <si>
    <t>118,818*0,3</t>
  </si>
  <si>
    <t>10</t>
  </si>
  <si>
    <t>167101151</t>
  </si>
  <si>
    <t xml:space="preserve">Nakládání, skládání a překládání neulehlého výkopku nebo sypaniny  nakládání, množství do 100 m3, z hornin tř. 5 až 7</t>
  </si>
  <si>
    <t>729137490</t>
  </si>
  <si>
    <t>P</t>
  </si>
  <si>
    <t>Poznámka k položce:_x000d_
předání kamene z vybourané rovnaniny zástupci provozu PM - Valašské Meziříčí</t>
  </si>
  <si>
    <t>11</t>
  </si>
  <si>
    <t>174101101</t>
  </si>
  <si>
    <t xml:space="preserve">Zásyp sypaninou z jakékoliv horniny  s uložením výkopku ve vrstvách se zhutněním jam, šachet, rýh nebo kolem objektů v těchto vykopávkách</t>
  </si>
  <si>
    <t>1705900245</t>
  </si>
  <si>
    <t>Poznámka k položce:_x000d_
s využitím původního výkopového materiálu</t>
  </si>
  <si>
    <t>20,3 * (0,23 + 3,24)/2 + 20,2 * (3,35+ 4,78)/2</t>
  </si>
  <si>
    <t>12</t>
  </si>
  <si>
    <t>181411121</t>
  </si>
  <si>
    <t>Založení trávníku na půdě předem připravené plochy do 1000 m2 výsevem včetně utažení lučního v rovině nebo na svahu do 1:5</t>
  </si>
  <si>
    <t>519550650</t>
  </si>
  <si>
    <t>Poznámka k položce:_x000d_
plocha odeštena graficky ze situace</t>
  </si>
  <si>
    <t>13</t>
  </si>
  <si>
    <t>M</t>
  </si>
  <si>
    <t>00572472</t>
  </si>
  <si>
    <t>osivo směs travní krajinná-rovinná</t>
  </si>
  <si>
    <t>kg</t>
  </si>
  <si>
    <t>-1030926349</t>
  </si>
  <si>
    <t>28*0,015 'Přepočtené koeficientem množství</t>
  </si>
  <si>
    <t>14</t>
  </si>
  <si>
    <t>181951102</t>
  </si>
  <si>
    <t>Úprava pláně vyrovnáním výškových rozdílů v hornině tř. 1 až 4 se zhutněním</t>
  </si>
  <si>
    <t>CS ÚRS 2017 01</t>
  </si>
  <si>
    <t>-818426675</t>
  </si>
  <si>
    <t>88+28</t>
  </si>
  <si>
    <t>182101101</t>
  </si>
  <si>
    <t xml:space="preserve">Svahování trvalých svahů do projektovaných profilů  s potřebným přemístěním výkopku při svahování v zářezech v hornině tř. 1 až 4</t>
  </si>
  <si>
    <t>442508331</t>
  </si>
  <si>
    <t>10*(3,012+3,492)/2</t>
  </si>
  <si>
    <t>16</t>
  </si>
  <si>
    <t>R171103101</t>
  </si>
  <si>
    <t xml:space="preserve">Zřízení a odstranění hrázek v korytě toku z horniny tř. 1 až 4 vč. zajištění materiálu  pro odvedení průtoku při opravách s případným dotěsněním PVC fólií apod.</t>
  </si>
  <si>
    <t>-965666114</t>
  </si>
  <si>
    <t>47+3+3</t>
  </si>
  <si>
    <t>Zakládání</t>
  </si>
  <si>
    <t>17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</si>
  <si>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</si>
  <si>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</si>
  <si>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m</t>
  </si>
  <si>
    <t>1250767629</t>
  </si>
  <si>
    <t>20,3+20,2</t>
  </si>
  <si>
    <t>18</t>
  </si>
  <si>
    <t>274351121</t>
  </si>
  <si>
    <t>Bednění základů pasů rovné zřízení</t>
  </si>
  <si>
    <t>753216938</t>
  </si>
  <si>
    <t>(20,3+20,2)*0,8</t>
  </si>
  <si>
    <t>19</t>
  </si>
  <si>
    <t>274351122</t>
  </si>
  <si>
    <t>Bednění základů pasů rovné odstranění</t>
  </si>
  <si>
    <t>1818200873</t>
  </si>
  <si>
    <t>Svislé a kompletní konstrukce</t>
  </si>
  <si>
    <t>20</t>
  </si>
  <si>
    <t>311351121</t>
  </si>
  <si>
    <t>Bednění nadzákladových zdí nosných rovné oboustranné za každou stranu zřízení</t>
  </si>
  <si>
    <t>1777457053</t>
  </si>
  <si>
    <t>20,3 * (2,342+2,8)/2 + 20,3/2 * (2,33+2,671)/2 + 20,2 * (2,864+2,431)/2 + 20,2 * (2,85+2,33)/2</t>
  </si>
  <si>
    <t>311351122</t>
  </si>
  <si>
    <t>Bednění nadzákladových zdí nosných rovné oboustranné za každou stranu odstranění</t>
  </si>
  <si>
    <t>1154617405</t>
  </si>
  <si>
    <t>22</t>
  </si>
  <si>
    <t>317353111</t>
  </si>
  <si>
    <t xml:space="preserve">Bednění říms opěrných zdí a valů  jakéhokoliv tvaru přímých, zalomených nebo jinak zakřivených zřízení</t>
  </si>
  <si>
    <t>1542295549</t>
  </si>
  <si>
    <t>Poznámka k položce:_x000d_
součástí bednění bude provedení trojúhelníkové okapničky na spodní ploše římsy a sražení hran na návodní straně</t>
  </si>
  <si>
    <t>20,3*(2*0,15+0,1)+20,2*(2*0,15+0,1)</t>
  </si>
  <si>
    <t>23</t>
  </si>
  <si>
    <t>317353112</t>
  </si>
  <si>
    <t xml:space="preserve">Bednění říms opěrných zdí a valů  jakéhokoliv tvaru přímých, zalomených nebo jinak zakřivených odstranění</t>
  </si>
  <si>
    <t>1584883311</t>
  </si>
  <si>
    <t>24</t>
  </si>
  <si>
    <t>321222311</t>
  </si>
  <si>
    <t xml:space="preserve">Zdění obkladního zdiva vodních staveb  přehrad, jezů a plavebních komor, spodní stavby vodních elektráren, odběrných věží a výpustných zařízení, opěrných zdí, šachet, šachtic a ostatních konstrukcí kvádrového s vyspárováním na maltu cementovou kvádrů objemu do 0,2 m3</t>
  </si>
  <si>
    <t>1605337662</t>
  </si>
  <si>
    <t>(20,3*(2,8+2,342)/2+20,2*(2,342+2,864)/2)*0,2</t>
  </si>
  <si>
    <t>25</t>
  </si>
  <si>
    <t>58381079</t>
  </si>
  <si>
    <t>hranoly lámané pro řádkové zdivo 20x20x40cm</t>
  </si>
  <si>
    <t>t</t>
  </si>
  <si>
    <t>379452214</t>
  </si>
  <si>
    <t>20,954*2,6</t>
  </si>
  <si>
    <t>26</t>
  </si>
  <si>
    <t>321311116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</si>
  <si>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</si>
  <si>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1205374668</t>
  </si>
  <si>
    <t>Poznámka k položce:_x000d_
patka dlažby v ř. km 0,045 - 0,055</t>
  </si>
  <si>
    <t>10*0,7*0,8</t>
  </si>
  <si>
    <t>27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</si>
  <si>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</si>
  <si>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</si>
  <si>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-1568374380</t>
  </si>
  <si>
    <t>ř. km 0,055 - 0,075 (patka, zeď, římsa)</t>
  </si>
  <si>
    <t xml:space="preserve">20,3 * 1,2 * 0,8 + 20,3 * ((0,5+0,314)/2*2,33 + (0,417+0,231)/2*1,98) + 20,3 * 0,6 * 0,15 </t>
  </si>
  <si>
    <t>ř. km 0,075 - 0,092 (aptka, zeď, římsa)</t>
  </si>
  <si>
    <t xml:space="preserve">20,2 * 1,25 * 0,8 + 20,2 * ((0,6+0,315)/2*2,85 + (0,5+0,314)/2*2,33) + 20,2 * 0,6 * 0,15 </t>
  </si>
  <si>
    <t>28</t>
  </si>
  <si>
    <t>321366111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</si>
  <si>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</si>
  <si>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CS ÚRS 2018 01</t>
  </si>
  <si>
    <t>1566254946</t>
  </si>
  <si>
    <t>vodorovná výztuž D 10 mm</t>
  </si>
  <si>
    <t>(20,3*28+20,2*30)*1,1*0,62/1000</t>
  </si>
  <si>
    <t>svislá výztuž D 12 mm</t>
  </si>
  <si>
    <t>81*(1,55+(2,62+3,13)/2+0,8+1,55+(2,62+3,14)/2+0,8)*0,89/1000</t>
  </si>
  <si>
    <t>29</t>
  </si>
  <si>
    <t>321366112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</si>
  <si>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</si>
  <si>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1647678468</t>
  </si>
  <si>
    <t>svislá výztuž D 16 mm</t>
  </si>
  <si>
    <t>81*((2,605+2,99)/2+3,2+2,5+(2,605+3,125)/2+(3,2+3,3)/2+(2,5+2,6)/2)*1,58/1000</t>
  </si>
  <si>
    <t>30</t>
  </si>
  <si>
    <t>321368211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</si>
  <si>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</si>
  <si>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-1538615016</t>
  </si>
  <si>
    <t>(20,3+20,2)*0,5*1,15*0,00445</t>
  </si>
  <si>
    <t>31</t>
  </si>
  <si>
    <t>R32</t>
  </si>
  <si>
    <t>Vyvrtání otvoru hl. 100 mm pro bet. trn D16 mm, osazení trnu dl. 150 mm vč. materiálu, zalití cem. maltou</t>
  </si>
  <si>
    <t>ks</t>
  </si>
  <si>
    <t>-1975570831</t>
  </si>
  <si>
    <t>Vodorovné konstrukce</t>
  </si>
  <si>
    <t>32</t>
  </si>
  <si>
    <t>451311511</t>
  </si>
  <si>
    <t>Podklad z prostého betonu pod dlažbu pro prostředí s mrazovými cykly tř. C 25/30, ve vrstvě tl. do 100 mm</t>
  </si>
  <si>
    <t>-970492724</t>
  </si>
  <si>
    <t>33</t>
  </si>
  <si>
    <t>451315111R</t>
  </si>
  <si>
    <t xml:space="preserve">Podkladní nebo vyrovnávací vrstva z betonu prostého  tř. C 25/30, ve vrstvě do 100 mm</t>
  </si>
  <si>
    <t>-1452156865</t>
  </si>
  <si>
    <t>20,3 * 1,2 + 20,2 * 1,25</t>
  </si>
  <si>
    <t>34</t>
  </si>
  <si>
    <t>451573111R</t>
  </si>
  <si>
    <t>Lože pod potrubí, stoky a drobné objekty v otevřeném výkopu z písku a štěrkopísku do 63 mm</t>
  </si>
  <si>
    <t>-1087222360</t>
  </si>
  <si>
    <t>32,5*0,29*0,29</t>
  </si>
  <si>
    <t>35</t>
  </si>
  <si>
    <t>458591111R</t>
  </si>
  <si>
    <t xml:space="preserve">Zřízení výplně těsnící vrstvy za opěrou  z jílu</t>
  </si>
  <si>
    <t>-1586245339</t>
  </si>
  <si>
    <t>(20,2+20,3)*(0,34+0,38)/2*(0,6+1)/2</t>
  </si>
  <si>
    <t>36</t>
  </si>
  <si>
    <t>58125110</t>
  </si>
  <si>
    <t>jíl surový kusový</t>
  </si>
  <si>
    <t>608374678</t>
  </si>
  <si>
    <t>11,664*2,2</t>
  </si>
  <si>
    <t>37</t>
  </si>
  <si>
    <t>465513127</t>
  </si>
  <si>
    <t xml:space="preserve">Dlažba z lomového kamene lomařsky upraveného  na cementovou maltu, s vyspárováním cementovou maltou, tl. kamene 200 mm</t>
  </si>
  <si>
    <t>-232022737</t>
  </si>
  <si>
    <t>Komunikace pozemní</t>
  </si>
  <si>
    <t>38</t>
  </si>
  <si>
    <t>564871116R</t>
  </si>
  <si>
    <t xml:space="preserve">Podklad ze štěrkodrti ŠD  s rozprostřením a zhutněním, po zhutnění tl. 300 mm</t>
  </si>
  <si>
    <t>-1681895758</t>
  </si>
  <si>
    <t>39</t>
  </si>
  <si>
    <t>573911116</t>
  </si>
  <si>
    <t>Asfaltový postřik regenerační PR s posypem kameniva v množství 0,60 kg/m2</t>
  </si>
  <si>
    <t>255179159</t>
  </si>
  <si>
    <t>40</t>
  </si>
  <si>
    <t>R5938</t>
  </si>
  <si>
    <t xml:space="preserve">Uložení IS za rubem opěrné zdi do energokanálu </t>
  </si>
  <si>
    <t>-474551372</t>
  </si>
  <si>
    <t>Poznámka k položce:_x000d_
profily potrubí a dostatečný rozměr energokanálu je nutno ověřit po odhalení potrubí v rámci stavby</t>
  </si>
  <si>
    <t>41</t>
  </si>
  <si>
    <t>59385446R</t>
  </si>
  <si>
    <t>energokanál tvaru U 50x39x35 cm</t>
  </si>
  <si>
    <t>kus</t>
  </si>
  <si>
    <t>1307326238</t>
  </si>
  <si>
    <t>42</t>
  </si>
  <si>
    <t>577134221</t>
  </si>
  <si>
    <t xml:space="preserve">Asfaltový beton vrstva obrusná ACO 11 (ABS)  s rozprostřením a se zhutněním z nemodifikovaného asfaltu v pruhu šířky přes 3 m tř. II, po zhutnění tl. 40 mm</t>
  </si>
  <si>
    <t>782722714</t>
  </si>
  <si>
    <t>43</t>
  </si>
  <si>
    <t>577155122</t>
  </si>
  <si>
    <t xml:space="preserve">Asfaltový beton vrstva ložní ACL 16 (ABH)  s rozprostřením a zhutněním z nemodifikovaného asfaltu v pruhu šířky přes 3 m, po zhutnění tl. 60 mm</t>
  </si>
  <si>
    <t>-2044382143</t>
  </si>
  <si>
    <t>Trubní vedení</t>
  </si>
  <si>
    <t>44</t>
  </si>
  <si>
    <t>862268111R</t>
  </si>
  <si>
    <t>Drenáže a trubky pro měřící zařízení ocelové bezešvé tl. stěny 4 mm, DN 100 mm</t>
  </si>
  <si>
    <t>-1391531701</t>
  </si>
  <si>
    <t>45</t>
  </si>
  <si>
    <t>14011096</t>
  </si>
  <si>
    <t>trubka ocelová bezešvá hladká jakost 11 353 140x8,0mm</t>
  </si>
  <si>
    <t>-1402553511</t>
  </si>
  <si>
    <t>46</t>
  </si>
  <si>
    <t>871353121</t>
  </si>
  <si>
    <t>Montáž kanalizačního potrubí z plastů z tvrdého PVC těsněných gumovým kroužkem v otevřeném výkopu ve sklonu do 20 % DN 200</t>
  </si>
  <si>
    <t>1583016751</t>
  </si>
  <si>
    <t>Poznámka k položce:_x000d_
dle potřeby prodloužení stávající výustě dešťové kanalizace přes líc opěrné zdi</t>
  </si>
  <si>
    <t>47</t>
  </si>
  <si>
    <t>28611167</t>
  </si>
  <si>
    <t>trubka kanalizační PVC DN 200x1000 mm SN 8</t>
  </si>
  <si>
    <t>1100873225</t>
  </si>
  <si>
    <t>48</t>
  </si>
  <si>
    <t>R86</t>
  </si>
  <si>
    <t>Pěnová izolace plynovodního potrubí DN200 v prostupu zdí z důvodu dilatace</t>
  </si>
  <si>
    <t>1915775747</t>
  </si>
  <si>
    <t>Ostatní konstrukce a práce, bourání</t>
  </si>
  <si>
    <t>49</t>
  </si>
  <si>
    <t>931994142</t>
  </si>
  <si>
    <t xml:space="preserve">Těsnění spáry betonové konstrukce pásy, profily, tmely  tmelem polyuretanovým spáry dilatační do 4,0 cm2</t>
  </si>
  <si>
    <t>92172478</t>
  </si>
  <si>
    <t>Poznámka k položce:_x000d_
vč. spárového výplňového profilu D 25 mm</t>
  </si>
  <si>
    <t>4,5*((2,8 + 2,342)/2 + 0,1 + 0,15 + 0,6 + 0,15 + (2,33+2,671)/2) + 4,5*((2,864+2,431)/2 + 0,1 + 0,15 + 0,6 + 0,15 + (2,85+2,33)/2)</t>
  </si>
  <si>
    <t>50</t>
  </si>
  <si>
    <t>953312122</t>
  </si>
  <si>
    <t xml:space="preserve">Vložky svislé do dilatačních spár z polystyrenových desek  extrudovaných včetně dodání a osazení, v jakémkoliv zdivu přes 10 do 20 mm</t>
  </si>
  <si>
    <t>1673589574</t>
  </si>
  <si>
    <t>4,5*((0,5+0,314)/2*2,33 + (0,417+0,231)/2*1,98)/2 + 4,5*((0,6+0,315)/2*2,85 + (0,5+0,314)/2*2,33)/2</t>
  </si>
  <si>
    <t>51</t>
  </si>
  <si>
    <t>962022691</t>
  </si>
  <si>
    <t xml:space="preserve">Bourání zdiva nadzákladového kamenného nebo smíšeného  kamenného drátokamenných konstrukcí (gabionů) přes 1 m3</t>
  </si>
  <si>
    <t>-2091666475</t>
  </si>
  <si>
    <t>18,5*0,6*(3,35+2,7)/2 + 18,5*0,7*0,8 + 26*(2,44 + 2,76)/2* (0,6+1)/2 + 26*1*0,8</t>
  </si>
  <si>
    <t>997</t>
  </si>
  <si>
    <t>Přesun sutě</t>
  </si>
  <si>
    <t>52</t>
  </si>
  <si>
    <t>997002611</t>
  </si>
  <si>
    <t xml:space="preserve">Nakládání suti a vybouraných hmot na dopravní prostředek  pro vodorovné přemístění</t>
  </si>
  <si>
    <t>382915614</t>
  </si>
  <si>
    <t>53</t>
  </si>
  <si>
    <t>997006512</t>
  </si>
  <si>
    <t>Vodorovná doprava suti na skládku s naložením na dopravní prostředek a složením přes 100 m do 1 km</t>
  </si>
  <si>
    <t>-977571979</t>
  </si>
  <si>
    <t>54</t>
  </si>
  <si>
    <t>997006519</t>
  </si>
  <si>
    <t>Vodorovná doprava suti na skládku s naložením na dopravní prostředek a složením Příplatek k ceně za každý další i započatý 1 km</t>
  </si>
  <si>
    <t>-1824952400</t>
  </si>
  <si>
    <t>Poznámka k položce:_x000d_
uvažováno recyklační středisko Hrachovec</t>
  </si>
  <si>
    <t>10*356,481</t>
  </si>
  <si>
    <t>55</t>
  </si>
  <si>
    <t>997013831</t>
  </si>
  <si>
    <t>Poplatek za uložení stavebního odpadu na skládce (skládkovné) směsného stavebního a demoličního zatříděného do Katalogu odpadů pod kódem 170 904</t>
  </si>
  <si>
    <t>1351020485</t>
  </si>
  <si>
    <t>OST</t>
  </si>
  <si>
    <t>Ostatní</t>
  </si>
  <si>
    <t>56</t>
  </si>
  <si>
    <t>R1</t>
  </si>
  <si>
    <t>Zařízení staveniště</t>
  </si>
  <si>
    <t>soubor</t>
  </si>
  <si>
    <t>512</t>
  </si>
  <si>
    <t>836003682</t>
  </si>
  <si>
    <t>Poznámka k položce:_x000d_
veškeré náklady spojené s vybudováním, provozem a odstraněním zařízení staveniště</t>
  </si>
  <si>
    <t>57</t>
  </si>
  <si>
    <t>R2</t>
  </si>
  <si>
    <t xml:space="preserve">Zřízení a odstranění sjezdu z LB do koryta  dle potřeb zhotovitele z nezávadného materiálu, v. svahu cca 2,5 m</t>
  </si>
  <si>
    <t>1829640457</t>
  </si>
  <si>
    <t>58</t>
  </si>
  <si>
    <t>R3</t>
  </si>
  <si>
    <t>Odlov a záchranný transfer ryb a vodních živočichů</t>
  </si>
  <si>
    <t>1185977684</t>
  </si>
  <si>
    <t>59</t>
  </si>
  <si>
    <t>R4</t>
  </si>
  <si>
    <t>Odlov a záchranný trasfer ZCHDŽ vč. splnění všech požadavků AOPK</t>
  </si>
  <si>
    <t>277788638</t>
  </si>
  <si>
    <t>60</t>
  </si>
  <si>
    <t>R5</t>
  </si>
  <si>
    <t xml:space="preserve">Dopravní značení vč. projednání - výjezd vozidel stavby, snížení rychlosti v obou jízdních pruzích </t>
  </si>
  <si>
    <t>834658448</t>
  </si>
  <si>
    <t>61</t>
  </si>
  <si>
    <t>R6</t>
  </si>
  <si>
    <t>Rozebrání a zpětné osazení zábradlí mimo opěrnou zeď</t>
  </si>
  <si>
    <t>454755980</t>
  </si>
  <si>
    <t>62</t>
  </si>
  <si>
    <t>R7</t>
  </si>
  <si>
    <t>Zřízení a odstranění mobilního oplocení výkopu za opěrnou zdí</t>
  </si>
  <si>
    <t>-1186149257</t>
  </si>
  <si>
    <t>63</t>
  </si>
  <si>
    <t>R8</t>
  </si>
  <si>
    <t>Uvedení zatravněných příjezdových ploch do původního stavu - urovnání a osetí vyjetých kolejí</t>
  </si>
  <si>
    <t>1820727812</t>
  </si>
  <si>
    <t>64</t>
  </si>
  <si>
    <t>R9</t>
  </si>
  <si>
    <t>Uvedení zpevněných příjezdových ploch a komunikací do původního stavu, např. vyspravení výtluků</t>
  </si>
  <si>
    <t>-1872284633</t>
  </si>
  <si>
    <t>65</t>
  </si>
  <si>
    <t>R10</t>
  </si>
  <si>
    <t>Odvoz a likvidace veškerých odpadů vzniklých v rámci stavby v souladu se zákonem č. 185/2001. Sb., o odpadech vč. poplatků</t>
  </si>
  <si>
    <t>-1283067369</t>
  </si>
  <si>
    <t>66</t>
  </si>
  <si>
    <t>R11</t>
  </si>
  <si>
    <t xml:space="preserve">Rozebrání a zpětné zřízení oplocení pozemku drátěným pletivem </t>
  </si>
  <si>
    <t>-1707768997</t>
  </si>
  <si>
    <t>Poznámka k položce:_x000d_
vč. oc. sloupků_x000d_
oplocení bude provedeno na katastrální hranici pozemků</t>
  </si>
  <si>
    <t>67</t>
  </si>
  <si>
    <t>R12</t>
  </si>
  <si>
    <t>Zřízení a odstranění přehrážek proti poproudové a protiproudové migraci ryb a vod.živočichů ze sítí napnutých přes koryto vodního toku nad a pod stavbou</t>
  </si>
  <si>
    <t>-1786728354</t>
  </si>
  <si>
    <t>68</t>
  </si>
  <si>
    <t>R13</t>
  </si>
  <si>
    <t>Statické zabezpečení trafostanice</t>
  </si>
  <si>
    <t>550916660</t>
  </si>
  <si>
    <t>69</t>
  </si>
  <si>
    <t>R14</t>
  </si>
  <si>
    <t>Ověření funkčnosti IS v oc. potrubí u mostu, odřezání, popř. provedení prostupu opěrnou zdí dle požadavků správce IS</t>
  </si>
  <si>
    <t>1865014656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</si>
</sst>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42</v>
      </c>
      <c r="E29" s="45"/>
      <c r="F29" s="31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51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52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53</v>
      </c>
      <c r="AI60" s="40"/>
      <c r="AJ60" s="40"/>
      <c r="AK60" s="40"/>
      <c r="AL60" s="40"/>
      <c r="AM60" s="59" t="s">
        <v>54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55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56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53</v>
      </c>
      <c r="AI75" s="40"/>
      <c r="AJ75" s="40"/>
      <c r="AK75" s="40"/>
      <c r="AL75" s="40"/>
      <c r="AM75" s="59" t="s">
        <v>54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213337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Hážovický potok, Rožnov pod Radhoštěm - rekonstrukce PB zdi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Rožnov pod Radhoštěm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6. 11. 2019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Povodí Moravy, s.p.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32</v>
      </c>
      <c r="AJ89" s="38"/>
      <c r="AK89" s="38"/>
      <c r="AL89" s="38"/>
      <c r="AM89" s="74" t="str">
        <f>IF(E17="","",E17)</f>
        <v xml:space="preserve">PM - Ing. Šefčíková </v>
      </c>
      <c r="AN89" s="65"/>
      <c r="AO89" s="65"/>
      <c r="AP89" s="65"/>
      <c r="AQ89" s="38"/>
      <c r="AR89" s="42"/>
      <c r="AS89" s="75" t="s">
        <v>58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30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35</v>
      </c>
      <c r="AJ90" s="38"/>
      <c r="AK90" s="38"/>
      <c r="AL90" s="38"/>
      <c r="AM90" s="74" t="str">
        <f>IF(E20="","",E20)</f>
        <v xml:space="preserve"> 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59</v>
      </c>
      <c r="D92" s="88"/>
      <c r="E92" s="88"/>
      <c r="F92" s="88"/>
      <c r="G92" s="88"/>
      <c r="H92" s="89"/>
      <c r="I92" s="90" t="s">
        <v>60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61</v>
      </c>
      <c r="AH92" s="88"/>
      <c r="AI92" s="88"/>
      <c r="AJ92" s="88"/>
      <c r="AK92" s="88"/>
      <c r="AL92" s="88"/>
      <c r="AM92" s="88"/>
      <c r="AN92" s="90" t="s">
        <v>62</v>
      </c>
      <c r="AO92" s="88"/>
      <c r="AP92" s="92"/>
      <c r="AQ92" s="93" t="s">
        <v>63</v>
      </c>
      <c r="AR92" s="42"/>
      <c r="AS92" s="94" t="s">
        <v>64</v>
      </c>
      <c r="AT92" s="95" t="s">
        <v>65</v>
      </c>
      <c r="AU92" s="95" t="s">
        <v>66</v>
      </c>
      <c r="AV92" s="95" t="s">
        <v>67</v>
      </c>
      <c r="AW92" s="95" t="s">
        <v>68</v>
      </c>
      <c r="AX92" s="95" t="s">
        <v>69</v>
      </c>
      <c r="AY92" s="95" t="s">
        <v>70</v>
      </c>
      <c r="AZ92" s="95" t="s">
        <v>71</v>
      </c>
      <c r="BA92" s="95" t="s">
        <v>72</v>
      </c>
      <c r="BB92" s="95" t="s">
        <v>73</v>
      </c>
      <c r="BC92" s="95" t="s">
        <v>74</v>
      </c>
      <c r="BD92" s="96" t="s">
        <v>75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76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0</v>
      </c>
      <c r="AU94" s="109">
        <f>ROUND(AU95,5)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0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S94" s="111" t="s">
        <v>77</v>
      </c>
      <c r="BT94" s="111" t="s">
        <v>78</v>
      </c>
      <c r="BV94" s="111" t="s">
        <v>79</v>
      </c>
      <c r="BW94" s="111" t="s">
        <v>5</v>
      </c>
      <c r="BX94" s="111" t="s">
        <v>80</v>
      </c>
      <c r="CL94" s="111" t="s">
        <v>1</v>
      </c>
    </row>
    <row r="95" s="6" customFormat="1" ht="27" customHeight="1">
      <c r="A95" s="112" t="s">
        <v>81</v>
      </c>
      <c r="B95" s="113"/>
      <c r="C95" s="114"/>
      <c r="D95" s="115" t="s">
        <v>14</v>
      </c>
      <c r="E95" s="115"/>
      <c r="F95" s="115"/>
      <c r="G95" s="115"/>
      <c r="H95" s="115"/>
      <c r="I95" s="116"/>
      <c r="J95" s="115" t="s">
        <v>17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'213337 - Hážovický potok,...'!J28</f>
        <v>0</v>
      </c>
      <c r="AH95" s="116"/>
      <c r="AI95" s="116"/>
      <c r="AJ95" s="116"/>
      <c r="AK95" s="116"/>
      <c r="AL95" s="116"/>
      <c r="AM95" s="116"/>
      <c r="AN95" s="117">
        <f>SUM(AG95,AT95)</f>
        <v>0</v>
      </c>
      <c r="AO95" s="116"/>
      <c r="AP95" s="116"/>
      <c r="AQ95" s="118" t="s">
        <v>82</v>
      </c>
      <c r="AR95" s="119"/>
      <c r="AS95" s="120">
        <v>0</v>
      </c>
      <c r="AT95" s="121">
        <f>ROUND(SUM(AV95:AW95),2)</f>
        <v>0</v>
      </c>
      <c r="AU95" s="122">
        <f>'213337 - Hážovický potok,...'!P122</f>
        <v>0</v>
      </c>
      <c r="AV95" s="121">
        <f>'213337 - Hážovický potok,...'!J31</f>
        <v>0</v>
      </c>
      <c r="AW95" s="121">
        <f>'213337 - Hážovický potok,...'!J32</f>
        <v>0</v>
      </c>
      <c r="AX95" s="121">
        <f>'213337 - Hážovický potok,...'!J33</f>
        <v>0</v>
      </c>
      <c r="AY95" s="121">
        <f>'213337 - Hážovický potok,...'!J34</f>
        <v>0</v>
      </c>
      <c r="AZ95" s="121">
        <f>'213337 - Hážovický potok,...'!F31</f>
        <v>0</v>
      </c>
      <c r="BA95" s="121">
        <f>'213337 - Hážovický potok,...'!F32</f>
        <v>0</v>
      </c>
      <c r="BB95" s="121">
        <f>'213337 - Hážovický potok,...'!F33</f>
        <v>0</v>
      </c>
      <c r="BC95" s="121">
        <f>'213337 - Hážovický potok,...'!F34</f>
        <v>0</v>
      </c>
      <c r="BD95" s="123">
        <f>'213337 - Hážovický potok,...'!F35</f>
        <v>0</v>
      </c>
      <c r="BT95" s="124" t="s">
        <v>83</v>
      </c>
      <c r="BU95" s="124" t="s">
        <v>84</v>
      </c>
      <c r="BV95" s="124" t="s">
        <v>79</v>
      </c>
      <c r="BW95" s="124" t="s">
        <v>5</v>
      </c>
      <c r="BX95" s="124" t="s">
        <v>80</v>
      </c>
      <c r="CL95" s="124" t="s">
        <v>1</v>
      </c>
    </row>
    <row r="96" s="1" customFormat="1" ht="30" customHeight="1"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</row>
    <row r="97" s="1" customFormat="1" ht="6.96" customHeight="1"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42"/>
    </row>
  </sheetData>
  <sheetProtection sheet="1" formatColumns="0" formatRows="0" objects="1" scenarios="1" spinCount="100000" saltValue="HcrrJUT92eLSKrMWbFllrhiRWr6oEnE/hVUegh38RK/AxQlFLDtVnG/btgwu5o6rxvH2N/gRfOV8paM1s03CeQ==" hashValue="sJebjA/5A4iks/BrksmVn1wheCXR2ksGKKkKzS0mSIkBr2nwpedpdCS6CRQnJrZBmGC71/uDFe2QZRp6Bilt4A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213337 - Hážovický potok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5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5</v>
      </c>
    </row>
    <row r="3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9"/>
      <c r="AT3" s="16" t="s">
        <v>85</v>
      </c>
    </row>
    <row r="4" ht="24.96" customHeight="1">
      <c r="B4" s="19"/>
      <c r="D4" s="129" t="s">
        <v>86</v>
      </c>
      <c r="L4" s="19"/>
      <c r="M4" s="130" t="s">
        <v>10</v>
      </c>
      <c r="AT4" s="16" t="s">
        <v>4</v>
      </c>
    </row>
    <row r="5" ht="6.96" customHeight="1">
      <c r="B5" s="19"/>
      <c r="L5" s="19"/>
    </row>
    <row r="6" s="1" customFormat="1" ht="12" customHeight="1">
      <c r="B6" s="42"/>
      <c r="D6" s="131" t="s">
        <v>16</v>
      </c>
      <c r="I6" s="132"/>
      <c r="L6" s="42"/>
    </row>
    <row r="7" s="1" customFormat="1" ht="36.96" customHeight="1">
      <c r="B7" s="42"/>
      <c r="E7" s="133" t="s">
        <v>17</v>
      </c>
      <c r="F7" s="1"/>
      <c r="G7" s="1"/>
      <c r="H7" s="1"/>
      <c r="I7" s="132"/>
      <c r="L7" s="42"/>
    </row>
    <row r="8" s="1" customFormat="1">
      <c r="B8" s="42"/>
      <c r="I8" s="132"/>
      <c r="L8" s="42"/>
    </row>
    <row r="9" s="1" customFormat="1" ht="12" customHeight="1">
      <c r="B9" s="42"/>
      <c r="D9" s="131" t="s">
        <v>18</v>
      </c>
      <c r="F9" s="134" t="s">
        <v>1</v>
      </c>
      <c r="I9" s="135" t="s">
        <v>19</v>
      </c>
      <c r="J9" s="134" t="s">
        <v>1</v>
      </c>
      <c r="L9" s="42"/>
    </row>
    <row r="10" s="1" customFormat="1" ht="12" customHeight="1">
      <c r="B10" s="42"/>
      <c r="D10" s="131" t="s">
        <v>20</v>
      </c>
      <c r="F10" s="134" t="s">
        <v>21</v>
      </c>
      <c r="I10" s="135" t="s">
        <v>22</v>
      </c>
      <c r="J10" s="136" t="str">
        <f>'Rekapitulace stavby'!AN8</f>
        <v>6. 11. 2019</v>
      </c>
      <c r="L10" s="42"/>
    </row>
    <row r="11" s="1" customFormat="1" ht="10.8" customHeight="1">
      <c r="B11" s="42"/>
      <c r="I11" s="132"/>
      <c r="L11" s="42"/>
    </row>
    <row r="12" s="1" customFormat="1" ht="12" customHeight="1">
      <c r="B12" s="42"/>
      <c r="D12" s="131" t="s">
        <v>24</v>
      </c>
      <c r="I12" s="135" t="s">
        <v>25</v>
      </c>
      <c r="J12" s="134" t="s">
        <v>26</v>
      </c>
      <c r="L12" s="42"/>
    </row>
    <row r="13" s="1" customFormat="1" ht="18" customHeight="1">
      <c r="B13" s="42"/>
      <c r="E13" s="134" t="s">
        <v>27</v>
      </c>
      <c r="I13" s="135" t="s">
        <v>28</v>
      </c>
      <c r="J13" s="134" t="s">
        <v>29</v>
      </c>
      <c r="L13" s="42"/>
    </row>
    <row r="14" s="1" customFormat="1" ht="6.96" customHeight="1">
      <c r="B14" s="42"/>
      <c r="I14" s="132"/>
      <c r="L14" s="42"/>
    </row>
    <row r="15" s="1" customFormat="1" ht="12" customHeight="1">
      <c r="B15" s="42"/>
      <c r="D15" s="131" t="s">
        <v>30</v>
      </c>
      <c r="I15" s="135" t="s">
        <v>25</v>
      </c>
      <c r="J15" s="32" t="str">
        <f>'Rekapitulace stavby'!AN13</f>
        <v>Vyplň údaj</v>
      </c>
      <c r="L15" s="42"/>
    </row>
    <row r="16" s="1" customFormat="1" ht="18" customHeight="1">
      <c r="B16" s="42"/>
      <c r="E16" s="32" t="str">
        <f>'Rekapitulace stavby'!E14</f>
        <v>Vyplň údaj</v>
      </c>
      <c r="F16" s="134"/>
      <c r="G16" s="134"/>
      <c r="H16" s="134"/>
      <c r="I16" s="135" t="s">
        <v>28</v>
      </c>
      <c r="J16" s="32" t="str">
        <f>'Rekapitulace stavby'!AN14</f>
        <v>Vyplň údaj</v>
      </c>
      <c r="L16" s="42"/>
    </row>
    <row r="17" s="1" customFormat="1" ht="6.96" customHeight="1">
      <c r="B17" s="42"/>
      <c r="I17" s="132"/>
      <c r="L17" s="42"/>
    </row>
    <row r="18" s="1" customFormat="1" ht="12" customHeight="1">
      <c r="B18" s="42"/>
      <c r="D18" s="131" t="s">
        <v>32</v>
      </c>
      <c r="I18" s="135" t="s">
        <v>25</v>
      </c>
      <c r="J18" s="134" t="s">
        <v>1</v>
      </c>
      <c r="L18" s="42"/>
    </row>
    <row r="19" s="1" customFormat="1" ht="18" customHeight="1">
      <c r="B19" s="42"/>
      <c r="E19" s="134" t="s">
        <v>33</v>
      </c>
      <c r="I19" s="135" t="s">
        <v>28</v>
      </c>
      <c r="J19" s="134" t="s">
        <v>1</v>
      </c>
      <c r="L19" s="42"/>
    </row>
    <row r="20" s="1" customFormat="1" ht="6.96" customHeight="1">
      <c r="B20" s="42"/>
      <c r="I20" s="132"/>
      <c r="L20" s="42"/>
    </row>
    <row r="21" s="1" customFormat="1" ht="12" customHeight="1">
      <c r="B21" s="42"/>
      <c r="D21" s="131" t="s">
        <v>35</v>
      </c>
      <c r="I21" s="135" t="s">
        <v>25</v>
      </c>
      <c r="J21" s="134" t="str">
        <f>IF('Rekapitulace stavby'!AN19="","",'Rekapitulace stavby'!AN19)</f>
        <v/>
      </c>
      <c r="L21" s="42"/>
    </row>
    <row r="22" s="1" customFormat="1" ht="18" customHeight="1">
      <c r="B22" s="42"/>
      <c r="E22" s="134" t="str">
        <f>IF('Rekapitulace stavby'!E20="","",'Rekapitulace stavby'!E20)</f>
        <v xml:space="preserve"> </v>
      </c>
      <c r="I22" s="135" t="s">
        <v>28</v>
      </c>
      <c r="J22" s="134" t="str">
        <f>IF('Rekapitulace stavby'!AN20="","",'Rekapitulace stavby'!AN20)</f>
        <v/>
      </c>
      <c r="L22" s="42"/>
    </row>
    <row r="23" s="1" customFormat="1" ht="6.96" customHeight="1">
      <c r="B23" s="42"/>
      <c r="I23" s="132"/>
      <c r="L23" s="42"/>
    </row>
    <row r="24" s="1" customFormat="1" ht="12" customHeight="1">
      <c r="B24" s="42"/>
      <c r="D24" s="131" t="s">
        <v>37</v>
      </c>
      <c r="I24" s="132"/>
      <c r="L24" s="42"/>
    </row>
    <row r="25" s="7" customFormat="1" ht="16.5" customHeight="1">
      <c r="B25" s="137"/>
      <c r="E25" s="138" t="s">
        <v>1</v>
      </c>
      <c r="F25" s="138"/>
      <c r="G25" s="138"/>
      <c r="H25" s="138"/>
      <c r="I25" s="139"/>
      <c r="L25" s="137"/>
    </row>
    <row r="26" s="1" customFormat="1" ht="6.96" customHeight="1">
      <c r="B26" s="42"/>
      <c r="I26" s="132"/>
      <c r="L26" s="42"/>
    </row>
    <row r="27" s="1" customFormat="1" ht="6.96" customHeight="1">
      <c r="B27" s="42"/>
      <c r="D27" s="77"/>
      <c r="E27" s="77"/>
      <c r="F27" s="77"/>
      <c r="G27" s="77"/>
      <c r="H27" s="77"/>
      <c r="I27" s="140"/>
      <c r="J27" s="77"/>
      <c r="K27" s="77"/>
      <c r="L27" s="42"/>
    </row>
    <row r="28" s="1" customFormat="1" ht="25.44" customHeight="1">
      <c r="B28" s="42"/>
      <c r="D28" s="141" t="s">
        <v>38</v>
      </c>
      <c r="I28" s="132"/>
      <c r="J28" s="142">
        <f>ROUND(J122, 2)</f>
        <v>0</v>
      </c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0"/>
      <c r="J29" s="77"/>
      <c r="K29" s="77"/>
      <c r="L29" s="42"/>
    </row>
    <row r="30" s="1" customFormat="1" ht="14.4" customHeight="1">
      <c r="B30" s="42"/>
      <c r="F30" s="143" t="s">
        <v>40</v>
      </c>
      <c r="I30" s="144" t="s">
        <v>39</v>
      </c>
      <c r="J30" s="143" t="s">
        <v>41</v>
      </c>
      <c r="L30" s="42"/>
    </row>
    <row r="31" s="1" customFormat="1" ht="14.4" customHeight="1">
      <c r="B31" s="42"/>
      <c r="D31" s="145" t="s">
        <v>42</v>
      </c>
      <c r="E31" s="131" t="s">
        <v>43</v>
      </c>
      <c r="F31" s="146">
        <f>ROUND((SUM(BE122:BE255)),  2)</f>
        <v>0</v>
      </c>
      <c r="I31" s="147">
        <v>0.20999999999999999</v>
      </c>
      <c r="J31" s="146">
        <f>ROUND(((SUM(BE122:BE255))*I31),  2)</f>
        <v>0</v>
      </c>
      <c r="L31" s="42"/>
    </row>
    <row r="32" s="1" customFormat="1" ht="14.4" customHeight="1">
      <c r="B32" s="42"/>
      <c r="E32" s="131" t="s">
        <v>44</v>
      </c>
      <c r="F32" s="146">
        <f>ROUND((SUM(BF122:BF255)),  2)</f>
        <v>0</v>
      </c>
      <c r="I32" s="147">
        <v>0.14999999999999999</v>
      </c>
      <c r="J32" s="146">
        <f>ROUND(((SUM(BF122:BF255))*I32),  2)</f>
        <v>0</v>
      </c>
      <c r="L32" s="42"/>
    </row>
    <row r="33" hidden="1" s="1" customFormat="1" ht="14.4" customHeight="1">
      <c r="B33" s="42"/>
      <c r="E33" s="131" t="s">
        <v>45</v>
      </c>
      <c r="F33" s="146">
        <f>ROUND((SUM(BG122:BG255)),  2)</f>
        <v>0</v>
      </c>
      <c r="I33" s="147">
        <v>0.20999999999999999</v>
      </c>
      <c r="J33" s="146">
        <f>0</f>
        <v>0</v>
      </c>
      <c r="L33" s="42"/>
    </row>
    <row r="34" hidden="1" s="1" customFormat="1" ht="14.4" customHeight="1">
      <c r="B34" s="42"/>
      <c r="E34" s="131" t="s">
        <v>46</v>
      </c>
      <c r="F34" s="146">
        <f>ROUND((SUM(BH122:BH255)),  2)</f>
        <v>0</v>
      </c>
      <c r="I34" s="147">
        <v>0.14999999999999999</v>
      </c>
      <c r="J34" s="146">
        <f>0</f>
        <v>0</v>
      </c>
      <c r="L34" s="42"/>
    </row>
    <row r="35" hidden="1" s="1" customFormat="1" ht="14.4" customHeight="1">
      <c r="B35" s="42"/>
      <c r="E35" s="131" t="s">
        <v>47</v>
      </c>
      <c r="F35" s="146">
        <f>ROUND((SUM(BI122:BI255)),  2)</f>
        <v>0</v>
      </c>
      <c r="I35" s="147">
        <v>0</v>
      </c>
      <c r="J35" s="146">
        <f>0</f>
        <v>0</v>
      </c>
      <c r="L35" s="42"/>
    </row>
    <row r="36" s="1" customFormat="1" ht="6.96" customHeight="1">
      <c r="B36" s="42"/>
      <c r="I36" s="132"/>
      <c r="L36" s="42"/>
    </row>
    <row r="37" s="1" customFormat="1" ht="25.44" customHeight="1">
      <c r="B37" s="42"/>
      <c r="C37" s="148"/>
      <c r="D37" s="149" t="s">
        <v>48</v>
      </c>
      <c r="E37" s="150"/>
      <c r="F37" s="150"/>
      <c r="G37" s="151" t="s">
        <v>49</v>
      </c>
      <c r="H37" s="152" t="s">
        <v>50</v>
      </c>
      <c r="I37" s="153"/>
      <c r="J37" s="154">
        <f>SUM(J28:J35)</f>
        <v>0</v>
      </c>
      <c r="K37" s="155"/>
      <c r="L37" s="42"/>
    </row>
    <row r="38" s="1" customFormat="1" ht="14.4" customHeight="1">
      <c r="B38" s="42"/>
      <c r="I38" s="132"/>
      <c r="L38" s="42"/>
    </row>
    <row r="39" ht="14.4" customHeight="1">
      <c r="B39" s="19"/>
      <c r="L39" s="19"/>
    </row>
    <row r="40" ht="14.4" customHeight="1">
      <c r="B40" s="19"/>
      <c r="L40" s="19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56" t="s">
        <v>51</v>
      </c>
      <c r="E50" s="157"/>
      <c r="F50" s="157"/>
      <c r="G50" s="156" t="s">
        <v>52</v>
      </c>
      <c r="H50" s="157"/>
      <c r="I50" s="158"/>
      <c r="J50" s="157"/>
      <c r="K50" s="157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59" t="s">
        <v>53</v>
      </c>
      <c r="E61" s="160"/>
      <c r="F61" s="161" t="s">
        <v>54</v>
      </c>
      <c r="G61" s="159" t="s">
        <v>53</v>
      </c>
      <c r="H61" s="160"/>
      <c r="I61" s="162"/>
      <c r="J61" s="163" t="s">
        <v>54</v>
      </c>
      <c r="K61" s="160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56" t="s">
        <v>55</v>
      </c>
      <c r="E65" s="157"/>
      <c r="F65" s="157"/>
      <c r="G65" s="156" t="s">
        <v>56</v>
      </c>
      <c r="H65" s="157"/>
      <c r="I65" s="158"/>
      <c r="J65" s="157"/>
      <c r="K65" s="157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59" t="s">
        <v>53</v>
      </c>
      <c r="E76" s="160"/>
      <c r="F76" s="161" t="s">
        <v>54</v>
      </c>
      <c r="G76" s="159" t="s">
        <v>53</v>
      </c>
      <c r="H76" s="160"/>
      <c r="I76" s="162"/>
      <c r="J76" s="163" t="s">
        <v>54</v>
      </c>
      <c r="K76" s="160"/>
      <c r="L76" s="42"/>
    </row>
    <row r="77" s="1" customFormat="1" ht="14.4" customHeight="1">
      <c r="B77" s="164"/>
      <c r="C77" s="165"/>
      <c r="D77" s="165"/>
      <c r="E77" s="165"/>
      <c r="F77" s="165"/>
      <c r="G77" s="165"/>
      <c r="H77" s="165"/>
      <c r="I77" s="166"/>
      <c r="J77" s="165"/>
      <c r="K77" s="165"/>
      <c r="L77" s="42"/>
    </row>
    <row r="81" s="1" customFormat="1" ht="6.96" customHeight="1">
      <c r="B81" s="167"/>
      <c r="C81" s="168"/>
      <c r="D81" s="168"/>
      <c r="E81" s="168"/>
      <c r="F81" s="168"/>
      <c r="G81" s="168"/>
      <c r="H81" s="168"/>
      <c r="I81" s="169"/>
      <c r="J81" s="168"/>
      <c r="K81" s="168"/>
      <c r="L81" s="42"/>
    </row>
    <row r="82" s="1" customFormat="1" ht="24.96" customHeight="1">
      <c r="B82" s="37"/>
      <c r="C82" s="22" t="s">
        <v>87</v>
      </c>
      <c r="D82" s="38"/>
      <c r="E82" s="38"/>
      <c r="F82" s="38"/>
      <c r="G82" s="38"/>
      <c r="H82" s="38"/>
      <c r="I82" s="132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2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2"/>
      <c r="J84" s="38"/>
      <c r="K84" s="38"/>
      <c r="L84" s="42"/>
    </row>
    <row r="85" s="1" customFormat="1" ht="16.5" customHeight="1">
      <c r="B85" s="37"/>
      <c r="C85" s="38"/>
      <c r="D85" s="38"/>
      <c r="E85" s="70" t="str">
        <f>E7</f>
        <v>Hážovický potok, Rožnov pod Radhoštěm - rekonstrukce PB zdi</v>
      </c>
      <c r="F85" s="38"/>
      <c r="G85" s="38"/>
      <c r="H85" s="38"/>
      <c r="I85" s="132"/>
      <c r="J85" s="38"/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32"/>
      <c r="J86" s="38"/>
      <c r="K86" s="38"/>
      <c r="L86" s="42"/>
    </row>
    <row r="87" s="1" customFormat="1" ht="12" customHeight="1">
      <c r="B87" s="37"/>
      <c r="C87" s="31" t="s">
        <v>20</v>
      </c>
      <c r="D87" s="38"/>
      <c r="E87" s="38"/>
      <c r="F87" s="26" t="str">
        <f>F10</f>
        <v>Rožnov pod Radhoštěm</v>
      </c>
      <c r="G87" s="38"/>
      <c r="H87" s="38"/>
      <c r="I87" s="135" t="s">
        <v>22</v>
      </c>
      <c r="J87" s="73" t="str">
        <f>IF(J10="","",J10)</f>
        <v>6. 11. 2019</v>
      </c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2"/>
      <c r="J88" s="38"/>
      <c r="K88" s="38"/>
      <c r="L88" s="42"/>
    </row>
    <row r="89" s="1" customFormat="1" ht="15.15" customHeight="1">
      <c r="B89" s="37"/>
      <c r="C89" s="31" t="s">
        <v>24</v>
      </c>
      <c r="D89" s="38"/>
      <c r="E89" s="38"/>
      <c r="F89" s="26" t="str">
        <f>E13</f>
        <v>Povodí Moravy, s.p.</v>
      </c>
      <c r="G89" s="38"/>
      <c r="H89" s="38"/>
      <c r="I89" s="135" t="s">
        <v>32</v>
      </c>
      <c r="J89" s="35" t="str">
        <f>E19</f>
        <v xml:space="preserve">PM - Ing. Šefčíková </v>
      </c>
      <c r="K89" s="38"/>
      <c r="L89" s="42"/>
    </row>
    <row r="90" s="1" customFormat="1" ht="15.15" customHeight="1">
      <c r="B90" s="37"/>
      <c r="C90" s="31" t="s">
        <v>30</v>
      </c>
      <c r="D90" s="38"/>
      <c r="E90" s="38"/>
      <c r="F90" s="26" t="str">
        <f>IF(E16="","",E16)</f>
        <v>Vyplň údaj</v>
      </c>
      <c r="G90" s="38"/>
      <c r="H90" s="38"/>
      <c r="I90" s="135" t="s">
        <v>35</v>
      </c>
      <c r="J90" s="35" t="str">
        <f>E22</f>
        <v xml:space="preserve"> </v>
      </c>
      <c r="K90" s="38"/>
      <c r="L90" s="42"/>
    </row>
    <row r="91" s="1" customFormat="1" ht="10.32" customHeight="1">
      <c r="B91" s="37"/>
      <c r="C91" s="38"/>
      <c r="D91" s="38"/>
      <c r="E91" s="38"/>
      <c r="F91" s="38"/>
      <c r="G91" s="38"/>
      <c r="H91" s="38"/>
      <c r="I91" s="132"/>
      <c r="J91" s="38"/>
      <c r="K91" s="38"/>
      <c r="L91" s="42"/>
    </row>
    <row r="92" s="1" customFormat="1" ht="29.28" customHeight="1">
      <c r="B92" s="37"/>
      <c r="C92" s="170" t="s">
        <v>88</v>
      </c>
      <c r="D92" s="171"/>
      <c r="E92" s="171"/>
      <c r="F92" s="171"/>
      <c r="G92" s="171"/>
      <c r="H92" s="171"/>
      <c r="I92" s="172"/>
      <c r="J92" s="173" t="s">
        <v>89</v>
      </c>
      <c r="K92" s="171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2"/>
      <c r="J93" s="38"/>
      <c r="K93" s="38"/>
      <c r="L93" s="42"/>
    </row>
    <row r="94" s="1" customFormat="1" ht="22.8" customHeight="1">
      <c r="B94" s="37"/>
      <c r="C94" s="174" t="s">
        <v>90</v>
      </c>
      <c r="D94" s="38"/>
      <c r="E94" s="38"/>
      <c r="F94" s="38"/>
      <c r="G94" s="38"/>
      <c r="H94" s="38"/>
      <c r="I94" s="132"/>
      <c r="J94" s="104">
        <f>J122</f>
        <v>0</v>
      </c>
      <c r="K94" s="38"/>
      <c r="L94" s="42"/>
      <c r="AU94" s="16" t="s">
        <v>91</v>
      </c>
    </row>
    <row r="95" s="8" customFormat="1" ht="24.96" customHeight="1">
      <c r="B95" s="175"/>
      <c r="C95" s="176"/>
      <c r="D95" s="177" t="s">
        <v>92</v>
      </c>
      <c r="E95" s="178"/>
      <c r="F95" s="178"/>
      <c r="G95" s="178"/>
      <c r="H95" s="178"/>
      <c r="I95" s="179"/>
      <c r="J95" s="180">
        <f>J123</f>
        <v>0</v>
      </c>
      <c r="K95" s="176"/>
      <c r="L95" s="181"/>
    </row>
    <row r="96" s="9" customFormat="1" ht="19.92" customHeight="1">
      <c r="B96" s="182"/>
      <c r="C96" s="183"/>
      <c r="D96" s="184" t="s">
        <v>93</v>
      </c>
      <c r="E96" s="185"/>
      <c r="F96" s="185"/>
      <c r="G96" s="185"/>
      <c r="H96" s="185"/>
      <c r="I96" s="186"/>
      <c r="J96" s="187">
        <f>J124</f>
        <v>0</v>
      </c>
      <c r="K96" s="183"/>
      <c r="L96" s="188"/>
    </row>
    <row r="97" s="9" customFormat="1" ht="19.92" customHeight="1">
      <c r="B97" s="182"/>
      <c r="C97" s="183"/>
      <c r="D97" s="184" t="s">
        <v>94</v>
      </c>
      <c r="E97" s="185"/>
      <c r="F97" s="185"/>
      <c r="G97" s="185"/>
      <c r="H97" s="185"/>
      <c r="I97" s="186"/>
      <c r="J97" s="187">
        <f>J158</f>
        <v>0</v>
      </c>
      <c r="K97" s="183"/>
      <c r="L97" s="188"/>
    </row>
    <row r="98" s="9" customFormat="1" ht="19.92" customHeight="1">
      <c r="B98" s="182"/>
      <c r="C98" s="183"/>
      <c r="D98" s="184" t="s">
        <v>95</v>
      </c>
      <c r="E98" s="185"/>
      <c r="F98" s="185"/>
      <c r="G98" s="185"/>
      <c r="H98" s="185"/>
      <c r="I98" s="186"/>
      <c r="J98" s="187">
        <f>J164</f>
        <v>0</v>
      </c>
      <c r="K98" s="183"/>
      <c r="L98" s="188"/>
    </row>
    <row r="99" s="9" customFormat="1" ht="19.92" customHeight="1">
      <c r="B99" s="182"/>
      <c r="C99" s="183"/>
      <c r="D99" s="184" t="s">
        <v>96</v>
      </c>
      <c r="E99" s="185"/>
      <c r="F99" s="185"/>
      <c r="G99" s="185"/>
      <c r="H99" s="185"/>
      <c r="I99" s="186"/>
      <c r="J99" s="187">
        <f>J197</f>
        <v>0</v>
      </c>
      <c r="K99" s="183"/>
      <c r="L99" s="188"/>
    </row>
    <row r="100" s="9" customFormat="1" ht="19.92" customHeight="1">
      <c r="B100" s="182"/>
      <c r="C100" s="183"/>
      <c r="D100" s="184" t="s">
        <v>97</v>
      </c>
      <c r="E100" s="185"/>
      <c r="F100" s="185"/>
      <c r="G100" s="185"/>
      <c r="H100" s="185"/>
      <c r="I100" s="186"/>
      <c r="J100" s="187">
        <f>J209</f>
        <v>0</v>
      </c>
      <c r="K100" s="183"/>
      <c r="L100" s="188"/>
    </row>
    <row r="101" s="9" customFormat="1" ht="19.92" customHeight="1">
      <c r="B101" s="182"/>
      <c r="C101" s="183"/>
      <c r="D101" s="184" t="s">
        <v>98</v>
      </c>
      <c r="E101" s="185"/>
      <c r="F101" s="185"/>
      <c r="G101" s="185"/>
      <c r="H101" s="185"/>
      <c r="I101" s="186"/>
      <c r="J101" s="187">
        <f>J217</f>
        <v>0</v>
      </c>
      <c r="K101" s="183"/>
      <c r="L101" s="188"/>
    </row>
    <row r="102" s="9" customFormat="1" ht="19.92" customHeight="1">
      <c r="B102" s="182"/>
      <c r="C102" s="183"/>
      <c r="D102" s="184" t="s">
        <v>99</v>
      </c>
      <c r="E102" s="185"/>
      <c r="F102" s="185"/>
      <c r="G102" s="185"/>
      <c r="H102" s="185"/>
      <c r="I102" s="186"/>
      <c r="J102" s="187">
        <f>J224</f>
        <v>0</v>
      </c>
      <c r="K102" s="183"/>
      <c r="L102" s="188"/>
    </row>
    <row r="103" s="9" customFormat="1" ht="19.92" customHeight="1">
      <c r="B103" s="182"/>
      <c r="C103" s="183"/>
      <c r="D103" s="184" t="s">
        <v>100</v>
      </c>
      <c r="E103" s="185"/>
      <c r="F103" s="185"/>
      <c r="G103" s="185"/>
      <c r="H103" s="185"/>
      <c r="I103" s="186"/>
      <c r="J103" s="187">
        <f>J232</f>
        <v>0</v>
      </c>
      <c r="K103" s="183"/>
      <c r="L103" s="188"/>
    </row>
    <row r="104" s="8" customFormat="1" ht="24.96" customHeight="1">
      <c r="B104" s="175"/>
      <c r="C104" s="176"/>
      <c r="D104" s="177" t="s">
        <v>101</v>
      </c>
      <c r="E104" s="178"/>
      <c r="F104" s="178"/>
      <c r="G104" s="178"/>
      <c r="H104" s="178"/>
      <c r="I104" s="179"/>
      <c r="J104" s="180">
        <f>J239</f>
        <v>0</v>
      </c>
      <c r="K104" s="176"/>
      <c r="L104" s="181"/>
    </row>
    <row r="105" s="1" customFormat="1" ht="21.84" customHeight="1">
      <c r="B105" s="37"/>
      <c r="C105" s="38"/>
      <c r="D105" s="38"/>
      <c r="E105" s="38"/>
      <c r="F105" s="38"/>
      <c r="G105" s="38"/>
      <c r="H105" s="38"/>
      <c r="I105" s="132"/>
      <c r="J105" s="38"/>
      <c r="K105" s="38"/>
      <c r="L105" s="42"/>
    </row>
    <row r="106" s="1" customFormat="1" ht="6.96" customHeight="1">
      <c r="B106" s="60"/>
      <c r="C106" s="61"/>
      <c r="D106" s="61"/>
      <c r="E106" s="61"/>
      <c r="F106" s="61"/>
      <c r="G106" s="61"/>
      <c r="H106" s="61"/>
      <c r="I106" s="166"/>
      <c r="J106" s="61"/>
      <c r="K106" s="61"/>
      <c r="L106" s="42"/>
    </row>
    <row r="110" s="1" customFormat="1" ht="6.96" customHeight="1">
      <c r="B110" s="62"/>
      <c r="C110" s="63"/>
      <c r="D110" s="63"/>
      <c r="E110" s="63"/>
      <c r="F110" s="63"/>
      <c r="G110" s="63"/>
      <c r="H110" s="63"/>
      <c r="I110" s="169"/>
      <c r="J110" s="63"/>
      <c r="K110" s="63"/>
      <c r="L110" s="42"/>
    </row>
    <row r="111" s="1" customFormat="1" ht="24.96" customHeight="1">
      <c r="B111" s="37"/>
      <c r="C111" s="22" t="s">
        <v>102</v>
      </c>
      <c r="D111" s="38"/>
      <c r="E111" s="38"/>
      <c r="F111" s="38"/>
      <c r="G111" s="38"/>
      <c r="H111" s="38"/>
      <c r="I111" s="132"/>
      <c r="J111" s="38"/>
      <c r="K111" s="38"/>
      <c r="L111" s="42"/>
    </row>
    <row r="112" s="1" customFormat="1" ht="6.96" customHeight="1">
      <c r="B112" s="37"/>
      <c r="C112" s="38"/>
      <c r="D112" s="38"/>
      <c r="E112" s="38"/>
      <c r="F112" s="38"/>
      <c r="G112" s="38"/>
      <c r="H112" s="38"/>
      <c r="I112" s="132"/>
      <c r="J112" s="38"/>
      <c r="K112" s="38"/>
      <c r="L112" s="42"/>
    </row>
    <row r="113" s="1" customFormat="1" ht="12" customHeight="1">
      <c r="B113" s="37"/>
      <c r="C113" s="31" t="s">
        <v>16</v>
      </c>
      <c r="D113" s="38"/>
      <c r="E113" s="38"/>
      <c r="F113" s="38"/>
      <c r="G113" s="38"/>
      <c r="H113" s="38"/>
      <c r="I113" s="132"/>
      <c r="J113" s="38"/>
      <c r="K113" s="38"/>
      <c r="L113" s="42"/>
    </row>
    <row r="114" s="1" customFormat="1" ht="16.5" customHeight="1">
      <c r="B114" s="37"/>
      <c r="C114" s="38"/>
      <c r="D114" s="38"/>
      <c r="E114" s="70" t="str">
        <f>E7</f>
        <v>Hážovický potok, Rožnov pod Radhoštěm - rekonstrukce PB zdi</v>
      </c>
      <c r="F114" s="38"/>
      <c r="G114" s="38"/>
      <c r="H114" s="38"/>
      <c r="I114" s="132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32"/>
      <c r="J115" s="38"/>
      <c r="K115" s="38"/>
      <c r="L115" s="42"/>
    </row>
    <row r="116" s="1" customFormat="1" ht="12" customHeight="1">
      <c r="B116" s="37"/>
      <c r="C116" s="31" t="s">
        <v>20</v>
      </c>
      <c r="D116" s="38"/>
      <c r="E116" s="38"/>
      <c r="F116" s="26" t="str">
        <f>F10</f>
        <v>Rožnov pod Radhoštěm</v>
      </c>
      <c r="G116" s="38"/>
      <c r="H116" s="38"/>
      <c r="I116" s="135" t="s">
        <v>22</v>
      </c>
      <c r="J116" s="73" t="str">
        <f>IF(J10="","",J10)</f>
        <v>6. 11. 2019</v>
      </c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32"/>
      <c r="J117" s="38"/>
      <c r="K117" s="38"/>
      <c r="L117" s="42"/>
    </row>
    <row r="118" s="1" customFormat="1" ht="15.15" customHeight="1">
      <c r="B118" s="37"/>
      <c r="C118" s="31" t="s">
        <v>24</v>
      </c>
      <c r="D118" s="38"/>
      <c r="E118" s="38"/>
      <c r="F118" s="26" t="str">
        <f>E13</f>
        <v>Povodí Moravy, s.p.</v>
      </c>
      <c r="G118" s="38"/>
      <c r="H118" s="38"/>
      <c r="I118" s="135" t="s">
        <v>32</v>
      </c>
      <c r="J118" s="35" t="str">
        <f>E19</f>
        <v xml:space="preserve">PM - Ing. Šefčíková </v>
      </c>
      <c r="K118" s="38"/>
      <c r="L118" s="42"/>
    </row>
    <row r="119" s="1" customFormat="1" ht="15.15" customHeight="1">
      <c r="B119" s="37"/>
      <c r="C119" s="31" t="s">
        <v>30</v>
      </c>
      <c r="D119" s="38"/>
      <c r="E119" s="38"/>
      <c r="F119" s="26" t="str">
        <f>IF(E16="","",E16)</f>
        <v>Vyplň údaj</v>
      </c>
      <c r="G119" s="38"/>
      <c r="H119" s="38"/>
      <c r="I119" s="135" t="s">
        <v>35</v>
      </c>
      <c r="J119" s="35" t="str">
        <f>E22</f>
        <v xml:space="preserve"> </v>
      </c>
      <c r="K119" s="38"/>
      <c r="L119" s="42"/>
    </row>
    <row r="120" s="1" customFormat="1" ht="10.32" customHeight="1">
      <c r="B120" s="37"/>
      <c r="C120" s="38"/>
      <c r="D120" s="38"/>
      <c r="E120" s="38"/>
      <c r="F120" s="38"/>
      <c r="G120" s="38"/>
      <c r="H120" s="38"/>
      <c r="I120" s="132"/>
      <c r="J120" s="38"/>
      <c r="K120" s="38"/>
      <c r="L120" s="42"/>
    </row>
    <row r="121" s="10" customFormat="1" ht="29.28" customHeight="1">
      <c r="B121" s="189"/>
      <c r="C121" s="190" t="s">
        <v>103</v>
      </c>
      <c r="D121" s="191" t="s">
        <v>63</v>
      </c>
      <c r="E121" s="191" t="s">
        <v>59</v>
      </c>
      <c r="F121" s="191" t="s">
        <v>60</v>
      </c>
      <c r="G121" s="191" t="s">
        <v>104</v>
      </c>
      <c r="H121" s="191" t="s">
        <v>105</v>
      </c>
      <c r="I121" s="192" t="s">
        <v>106</v>
      </c>
      <c r="J121" s="193" t="s">
        <v>89</v>
      </c>
      <c r="K121" s="194" t="s">
        <v>107</v>
      </c>
      <c r="L121" s="195"/>
      <c r="M121" s="94" t="s">
        <v>1</v>
      </c>
      <c r="N121" s="95" t="s">
        <v>42</v>
      </c>
      <c r="O121" s="95" t="s">
        <v>108</v>
      </c>
      <c r="P121" s="95" t="s">
        <v>109</v>
      </c>
      <c r="Q121" s="95" t="s">
        <v>110</v>
      </c>
      <c r="R121" s="95" t="s">
        <v>111</v>
      </c>
      <c r="S121" s="95" t="s">
        <v>112</v>
      </c>
      <c r="T121" s="96" t="s">
        <v>113</v>
      </c>
    </row>
    <row r="122" s="1" customFormat="1" ht="22.8" customHeight="1">
      <c r="B122" s="37"/>
      <c r="C122" s="101" t="s">
        <v>114</v>
      </c>
      <c r="D122" s="38"/>
      <c r="E122" s="38"/>
      <c r="F122" s="38"/>
      <c r="G122" s="38"/>
      <c r="H122" s="38"/>
      <c r="I122" s="132"/>
      <c r="J122" s="196">
        <f>BK122</f>
        <v>0</v>
      </c>
      <c r="K122" s="38"/>
      <c r="L122" s="42"/>
      <c r="M122" s="97"/>
      <c r="N122" s="98"/>
      <c r="O122" s="98"/>
      <c r="P122" s="197">
        <f>P123+P239</f>
        <v>0</v>
      </c>
      <c r="Q122" s="98"/>
      <c r="R122" s="197">
        <f>R123+R239</f>
        <v>140.67280808999999</v>
      </c>
      <c r="S122" s="98"/>
      <c r="T122" s="198">
        <f>T123+T239</f>
        <v>402.11789999999996</v>
      </c>
      <c r="AT122" s="16" t="s">
        <v>77</v>
      </c>
      <c r="AU122" s="16" t="s">
        <v>91</v>
      </c>
      <c r="BK122" s="199">
        <f>BK123+BK239</f>
        <v>0</v>
      </c>
    </row>
    <row r="123" s="11" customFormat="1" ht="25.92" customHeight="1">
      <c r="B123" s="200"/>
      <c r="C123" s="201"/>
      <c r="D123" s="202" t="s">
        <v>77</v>
      </c>
      <c r="E123" s="203" t="s">
        <v>115</v>
      </c>
      <c r="F123" s="203" t="s">
        <v>116</v>
      </c>
      <c r="G123" s="201"/>
      <c r="H123" s="201"/>
      <c r="I123" s="204"/>
      <c r="J123" s="205">
        <f>BK123</f>
        <v>0</v>
      </c>
      <c r="K123" s="201"/>
      <c r="L123" s="206"/>
      <c r="M123" s="207"/>
      <c r="N123" s="208"/>
      <c r="O123" s="208"/>
      <c r="P123" s="209">
        <f>P124+P158+P164+P197+P209+P217+P224+P232</f>
        <v>0</v>
      </c>
      <c r="Q123" s="208"/>
      <c r="R123" s="209">
        <f>R124+R158+R164+R197+R209+R217+R224+R232</f>
        <v>140.67280808999999</v>
      </c>
      <c r="S123" s="208"/>
      <c r="T123" s="210">
        <f>T124+T158+T164+T197+T209+T217+T224+T232</f>
        <v>402.11789999999996</v>
      </c>
      <c r="AR123" s="211" t="s">
        <v>83</v>
      </c>
      <c r="AT123" s="212" t="s">
        <v>77</v>
      </c>
      <c r="AU123" s="212" t="s">
        <v>78</v>
      </c>
      <c r="AY123" s="211" t="s">
        <v>117</v>
      </c>
      <c r="BK123" s="213">
        <f>BK124+BK158+BK164+BK197+BK209+BK217+BK224+BK232</f>
        <v>0</v>
      </c>
    </row>
    <row r="124" s="11" customFormat="1" ht="22.8" customHeight="1">
      <c r="B124" s="200"/>
      <c r="C124" s="201"/>
      <c r="D124" s="202" t="s">
        <v>77</v>
      </c>
      <c r="E124" s="214" t="s">
        <v>83</v>
      </c>
      <c r="F124" s="214" t="s">
        <v>118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SUM(P125:P157)</f>
        <v>0</v>
      </c>
      <c r="Q124" s="208"/>
      <c r="R124" s="209">
        <f>SUM(R125:R157)</f>
        <v>0.00042000000000000002</v>
      </c>
      <c r="S124" s="208"/>
      <c r="T124" s="210">
        <f>SUM(T125:T157)</f>
        <v>128.8365</v>
      </c>
      <c r="AR124" s="211" t="s">
        <v>83</v>
      </c>
      <c r="AT124" s="212" t="s">
        <v>77</v>
      </c>
      <c r="AU124" s="212" t="s">
        <v>83</v>
      </c>
      <c r="AY124" s="211" t="s">
        <v>117</v>
      </c>
      <c r="BK124" s="213">
        <f>SUM(BK125:BK157)</f>
        <v>0</v>
      </c>
    </row>
    <row r="125" s="1" customFormat="1" ht="60" customHeight="1">
      <c r="B125" s="37"/>
      <c r="C125" s="216" t="s">
        <v>83</v>
      </c>
      <c r="D125" s="216" t="s">
        <v>119</v>
      </c>
      <c r="E125" s="217" t="s">
        <v>120</v>
      </c>
      <c r="F125" s="218" t="s">
        <v>121</v>
      </c>
      <c r="G125" s="219" t="s">
        <v>122</v>
      </c>
      <c r="H125" s="220">
        <v>104</v>
      </c>
      <c r="I125" s="221"/>
      <c r="J125" s="222">
        <f>ROUND(I125*H125,2)</f>
        <v>0</v>
      </c>
      <c r="K125" s="218" t="s">
        <v>123</v>
      </c>
      <c r="L125" s="42"/>
      <c r="M125" s="223" t="s">
        <v>1</v>
      </c>
      <c r="N125" s="224" t="s">
        <v>43</v>
      </c>
      <c r="O125" s="85"/>
      <c r="P125" s="225">
        <f>O125*H125</f>
        <v>0</v>
      </c>
      <c r="Q125" s="225">
        <v>0</v>
      </c>
      <c r="R125" s="225">
        <f>Q125*H125</f>
        <v>0</v>
      </c>
      <c r="S125" s="225">
        <v>0.57999999999999996</v>
      </c>
      <c r="T125" s="226">
        <f>S125*H125</f>
        <v>60.319999999999993</v>
      </c>
      <c r="AR125" s="227" t="s">
        <v>124</v>
      </c>
      <c r="AT125" s="227" t="s">
        <v>119</v>
      </c>
      <c r="AU125" s="227" t="s">
        <v>85</v>
      </c>
      <c r="AY125" s="16" t="s">
        <v>117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6" t="s">
        <v>83</v>
      </c>
      <c r="BK125" s="228">
        <f>ROUND(I125*H125,2)</f>
        <v>0</v>
      </c>
      <c r="BL125" s="16" t="s">
        <v>124</v>
      </c>
      <c r="BM125" s="227" t="s">
        <v>125</v>
      </c>
    </row>
    <row r="126" s="1" customFormat="1" ht="48" customHeight="1">
      <c r="B126" s="37"/>
      <c r="C126" s="216" t="s">
        <v>85</v>
      </c>
      <c r="D126" s="216" t="s">
        <v>119</v>
      </c>
      <c r="E126" s="217" t="s">
        <v>126</v>
      </c>
      <c r="F126" s="218" t="s">
        <v>127</v>
      </c>
      <c r="G126" s="219" t="s">
        <v>122</v>
      </c>
      <c r="H126" s="220">
        <v>104</v>
      </c>
      <c r="I126" s="221"/>
      <c r="J126" s="222">
        <f>ROUND(I126*H126,2)</f>
        <v>0</v>
      </c>
      <c r="K126" s="218" t="s">
        <v>123</v>
      </c>
      <c r="L126" s="42"/>
      <c r="M126" s="223" t="s">
        <v>1</v>
      </c>
      <c r="N126" s="224" t="s">
        <v>43</v>
      </c>
      <c r="O126" s="85"/>
      <c r="P126" s="225">
        <f>O126*H126</f>
        <v>0</v>
      </c>
      <c r="Q126" s="225">
        <v>0</v>
      </c>
      <c r="R126" s="225">
        <f>Q126*H126</f>
        <v>0</v>
      </c>
      <c r="S126" s="225">
        <v>0.22</v>
      </c>
      <c r="T126" s="226">
        <f>S126*H126</f>
        <v>22.879999999999999</v>
      </c>
      <c r="AR126" s="227" t="s">
        <v>124</v>
      </c>
      <c r="AT126" s="227" t="s">
        <v>119</v>
      </c>
      <c r="AU126" s="227" t="s">
        <v>85</v>
      </c>
      <c r="AY126" s="16" t="s">
        <v>117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6" t="s">
        <v>83</v>
      </c>
      <c r="BK126" s="228">
        <f>ROUND(I126*H126,2)</f>
        <v>0</v>
      </c>
      <c r="BL126" s="16" t="s">
        <v>124</v>
      </c>
      <c r="BM126" s="227" t="s">
        <v>128</v>
      </c>
    </row>
    <row r="127" s="1" customFormat="1" ht="36" customHeight="1">
      <c r="B127" s="37"/>
      <c r="C127" s="216" t="s">
        <v>129</v>
      </c>
      <c r="D127" s="216" t="s">
        <v>119</v>
      </c>
      <c r="E127" s="217" t="s">
        <v>130</v>
      </c>
      <c r="F127" s="218" t="s">
        <v>131</v>
      </c>
      <c r="G127" s="219" t="s">
        <v>132</v>
      </c>
      <c r="H127" s="220">
        <v>25.074999999999999</v>
      </c>
      <c r="I127" s="221"/>
      <c r="J127" s="222">
        <f>ROUND(I127*H127,2)</f>
        <v>0</v>
      </c>
      <c r="K127" s="218" t="s">
        <v>123</v>
      </c>
      <c r="L127" s="42"/>
      <c r="M127" s="223" t="s">
        <v>1</v>
      </c>
      <c r="N127" s="224" t="s">
        <v>43</v>
      </c>
      <c r="O127" s="85"/>
      <c r="P127" s="225">
        <f>O127*H127</f>
        <v>0</v>
      </c>
      <c r="Q127" s="225">
        <v>0</v>
      </c>
      <c r="R127" s="225">
        <f>Q127*H127</f>
        <v>0</v>
      </c>
      <c r="S127" s="225">
        <v>1.8200000000000001</v>
      </c>
      <c r="T127" s="226">
        <f>S127*H127</f>
        <v>45.636499999999998</v>
      </c>
      <c r="AR127" s="227" t="s">
        <v>124</v>
      </c>
      <c r="AT127" s="227" t="s">
        <v>119</v>
      </c>
      <c r="AU127" s="227" t="s">
        <v>85</v>
      </c>
      <c r="AY127" s="16" t="s">
        <v>117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6" t="s">
        <v>83</v>
      </c>
      <c r="BK127" s="228">
        <f>ROUND(I127*H127,2)</f>
        <v>0</v>
      </c>
      <c r="BL127" s="16" t="s">
        <v>124</v>
      </c>
      <c r="BM127" s="227" t="s">
        <v>133</v>
      </c>
    </row>
    <row r="128" s="12" customFormat="1">
      <c r="B128" s="229"/>
      <c r="C128" s="230"/>
      <c r="D128" s="231" t="s">
        <v>134</v>
      </c>
      <c r="E128" s="232" t="s">
        <v>1</v>
      </c>
      <c r="F128" s="233" t="s">
        <v>135</v>
      </c>
      <c r="G128" s="230"/>
      <c r="H128" s="234">
        <v>25.074999999999999</v>
      </c>
      <c r="I128" s="235"/>
      <c r="J128" s="230"/>
      <c r="K128" s="230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134</v>
      </c>
      <c r="AU128" s="240" t="s">
        <v>85</v>
      </c>
      <c r="AV128" s="12" t="s">
        <v>85</v>
      </c>
      <c r="AW128" s="12" t="s">
        <v>34</v>
      </c>
      <c r="AX128" s="12" t="s">
        <v>83</v>
      </c>
      <c r="AY128" s="240" t="s">
        <v>117</v>
      </c>
    </row>
    <row r="129" s="1" customFormat="1" ht="24" customHeight="1">
      <c r="B129" s="37"/>
      <c r="C129" s="216" t="s">
        <v>124</v>
      </c>
      <c r="D129" s="216" t="s">
        <v>119</v>
      </c>
      <c r="E129" s="217" t="s">
        <v>136</v>
      </c>
      <c r="F129" s="218" t="s">
        <v>137</v>
      </c>
      <c r="G129" s="219" t="s">
        <v>138</v>
      </c>
      <c r="H129" s="220">
        <v>240</v>
      </c>
      <c r="I129" s="221"/>
      <c r="J129" s="222">
        <f>ROUND(I129*H129,2)</f>
        <v>0</v>
      </c>
      <c r="K129" s="218" t="s">
        <v>123</v>
      </c>
      <c r="L129" s="42"/>
      <c r="M129" s="223" t="s">
        <v>1</v>
      </c>
      <c r="N129" s="224" t="s">
        <v>43</v>
      </c>
      <c r="O129" s="85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AR129" s="227" t="s">
        <v>124</v>
      </c>
      <c r="AT129" s="227" t="s">
        <v>119</v>
      </c>
      <c r="AU129" s="227" t="s">
        <v>85</v>
      </c>
      <c r="AY129" s="16" t="s">
        <v>117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6" t="s">
        <v>83</v>
      </c>
      <c r="BK129" s="228">
        <f>ROUND(I129*H129,2)</f>
        <v>0</v>
      </c>
      <c r="BL129" s="16" t="s">
        <v>124</v>
      </c>
      <c r="BM129" s="227" t="s">
        <v>139</v>
      </c>
    </row>
    <row r="130" s="1" customFormat="1" ht="36" customHeight="1">
      <c r="B130" s="37"/>
      <c r="C130" s="216" t="s">
        <v>140</v>
      </c>
      <c r="D130" s="216" t="s">
        <v>119</v>
      </c>
      <c r="E130" s="217" t="s">
        <v>141</v>
      </c>
      <c r="F130" s="218" t="s">
        <v>142</v>
      </c>
      <c r="G130" s="219" t="s">
        <v>143</v>
      </c>
      <c r="H130" s="220">
        <v>30</v>
      </c>
      <c r="I130" s="221"/>
      <c r="J130" s="222">
        <f>ROUND(I130*H130,2)</f>
        <v>0</v>
      </c>
      <c r="K130" s="218" t="s">
        <v>123</v>
      </c>
      <c r="L130" s="42"/>
      <c r="M130" s="223" t="s">
        <v>1</v>
      </c>
      <c r="N130" s="224" t="s">
        <v>43</v>
      </c>
      <c r="O130" s="85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AR130" s="227" t="s">
        <v>124</v>
      </c>
      <c r="AT130" s="227" t="s">
        <v>119</v>
      </c>
      <c r="AU130" s="227" t="s">
        <v>85</v>
      </c>
      <c r="AY130" s="16" t="s">
        <v>117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6" t="s">
        <v>83</v>
      </c>
      <c r="BK130" s="228">
        <f>ROUND(I130*H130,2)</f>
        <v>0</v>
      </c>
      <c r="BL130" s="16" t="s">
        <v>124</v>
      </c>
      <c r="BM130" s="227" t="s">
        <v>144</v>
      </c>
    </row>
    <row r="131" s="1" customFormat="1" ht="36" customHeight="1">
      <c r="B131" s="37"/>
      <c r="C131" s="216" t="s">
        <v>145</v>
      </c>
      <c r="D131" s="216" t="s">
        <v>119</v>
      </c>
      <c r="E131" s="217" t="s">
        <v>146</v>
      </c>
      <c r="F131" s="218" t="s">
        <v>147</v>
      </c>
      <c r="G131" s="219" t="s">
        <v>132</v>
      </c>
      <c r="H131" s="220">
        <v>78.221999999999994</v>
      </c>
      <c r="I131" s="221"/>
      <c r="J131" s="222">
        <f>ROUND(I131*H131,2)</f>
        <v>0</v>
      </c>
      <c r="K131" s="218" t="s">
        <v>123</v>
      </c>
      <c r="L131" s="42"/>
      <c r="M131" s="223" t="s">
        <v>1</v>
      </c>
      <c r="N131" s="224" t="s">
        <v>43</v>
      </c>
      <c r="O131" s="85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AR131" s="227" t="s">
        <v>124</v>
      </c>
      <c r="AT131" s="227" t="s">
        <v>119</v>
      </c>
      <c r="AU131" s="227" t="s">
        <v>85</v>
      </c>
      <c r="AY131" s="16" t="s">
        <v>117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6" t="s">
        <v>83</v>
      </c>
      <c r="BK131" s="228">
        <f>ROUND(I131*H131,2)</f>
        <v>0</v>
      </c>
      <c r="BL131" s="16" t="s">
        <v>124</v>
      </c>
      <c r="BM131" s="227" t="s">
        <v>148</v>
      </c>
    </row>
    <row r="132" s="12" customFormat="1">
      <c r="B132" s="229"/>
      <c r="C132" s="230"/>
      <c r="D132" s="231" t="s">
        <v>134</v>
      </c>
      <c r="E132" s="232" t="s">
        <v>1</v>
      </c>
      <c r="F132" s="233" t="s">
        <v>149</v>
      </c>
      <c r="G132" s="230"/>
      <c r="H132" s="234">
        <v>78.221999999999994</v>
      </c>
      <c r="I132" s="235"/>
      <c r="J132" s="230"/>
      <c r="K132" s="230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134</v>
      </c>
      <c r="AU132" s="240" t="s">
        <v>85</v>
      </c>
      <c r="AV132" s="12" t="s">
        <v>85</v>
      </c>
      <c r="AW132" s="12" t="s">
        <v>34</v>
      </c>
      <c r="AX132" s="12" t="s">
        <v>83</v>
      </c>
      <c r="AY132" s="240" t="s">
        <v>117</v>
      </c>
    </row>
    <row r="133" s="1" customFormat="1" ht="36" customHeight="1">
      <c r="B133" s="37"/>
      <c r="C133" s="216" t="s">
        <v>150</v>
      </c>
      <c r="D133" s="216" t="s">
        <v>119</v>
      </c>
      <c r="E133" s="217" t="s">
        <v>151</v>
      </c>
      <c r="F133" s="218" t="s">
        <v>152</v>
      </c>
      <c r="G133" s="219" t="s">
        <v>132</v>
      </c>
      <c r="H133" s="220">
        <v>23.466999999999999</v>
      </c>
      <c r="I133" s="221"/>
      <c r="J133" s="222">
        <f>ROUND(I133*H133,2)</f>
        <v>0</v>
      </c>
      <c r="K133" s="218" t="s">
        <v>123</v>
      </c>
      <c r="L133" s="42"/>
      <c r="M133" s="223" t="s">
        <v>1</v>
      </c>
      <c r="N133" s="224" t="s">
        <v>43</v>
      </c>
      <c r="O133" s="85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AR133" s="227" t="s">
        <v>124</v>
      </c>
      <c r="AT133" s="227" t="s">
        <v>119</v>
      </c>
      <c r="AU133" s="227" t="s">
        <v>85</v>
      </c>
      <c r="AY133" s="16" t="s">
        <v>117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6" t="s">
        <v>83</v>
      </c>
      <c r="BK133" s="228">
        <f>ROUND(I133*H133,2)</f>
        <v>0</v>
      </c>
      <c r="BL133" s="16" t="s">
        <v>124</v>
      </c>
      <c r="BM133" s="227" t="s">
        <v>153</v>
      </c>
    </row>
    <row r="134" s="12" customFormat="1">
      <c r="B134" s="229"/>
      <c r="C134" s="230"/>
      <c r="D134" s="231" t="s">
        <v>134</v>
      </c>
      <c r="E134" s="232" t="s">
        <v>1</v>
      </c>
      <c r="F134" s="233" t="s">
        <v>154</v>
      </c>
      <c r="G134" s="230"/>
      <c r="H134" s="234">
        <v>23.466999999999999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134</v>
      </c>
      <c r="AU134" s="240" t="s">
        <v>85</v>
      </c>
      <c r="AV134" s="12" t="s">
        <v>85</v>
      </c>
      <c r="AW134" s="12" t="s">
        <v>34</v>
      </c>
      <c r="AX134" s="12" t="s">
        <v>83</v>
      </c>
      <c r="AY134" s="240" t="s">
        <v>117</v>
      </c>
    </row>
    <row r="135" s="1" customFormat="1" ht="36" customHeight="1">
      <c r="B135" s="37"/>
      <c r="C135" s="216" t="s">
        <v>155</v>
      </c>
      <c r="D135" s="216" t="s">
        <v>119</v>
      </c>
      <c r="E135" s="217" t="s">
        <v>156</v>
      </c>
      <c r="F135" s="218" t="s">
        <v>157</v>
      </c>
      <c r="G135" s="219" t="s">
        <v>132</v>
      </c>
      <c r="H135" s="220">
        <v>28.141999999999999</v>
      </c>
      <c r="I135" s="221"/>
      <c r="J135" s="222">
        <f>ROUND(I135*H135,2)</f>
        <v>0</v>
      </c>
      <c r="K135" s="218" t="s">
        <v>123</v>
      </c>
      <c r="L135" s="42"/>
      <c r="M135" s="223" t="s">
        <v>1</v>
      </c>
      <c r="N135" s="224" t="s">
        <v>43</v>
      </c>
      <c r="O135" s="85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AR135" s="227" t="s">
        <v>124</v>
      </c>
      <c r="AT135" s="227" t="s">
        <v>119</v>
      </c>
      <c r="AU135" s="227" t="s">
        <v>85</v>
      </c>
      <c r="AY135" s="16" t="s">
        <v>117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6" t="s">
        <v>83</v>
      </c>
      <c r="BK135" s="228">
        <f>ROUND(I135*H135,2)</f>
        <v>0</v>
      </c>
      <c r="BL135" s="16" t="s">
        <v>124</v>
      </c>
      <c r="BM135" s="227" t="s">
        <v>158</v>
      </c>
    </row>
    <row r="136" s="13" customFormat="1">
      <c r="B136" s="241"/>
      <c r="C136" s="242"/>
      <c r="D136" s="231" t="s">
        <v>134</v>
      </c>
      <c r="E136" s="243" t="s">
        <v>1</v>
      </c>
      <c r="F136" s="244" t="s">
        <v>159</v>
      </c>
      <c r="G136" s="242"/>
      <c r="H136" s="243" t="s">
        <v>1</v>
      </c>
      <c r="I136" s="245"/>
      <c r="J136" s="242"/>
      <c r="K136" s="242"/>
      <c r="L136" s="246"/>
      <c r="M136" s="247"/>
      <c r="N136" s="248"/>
      <c r="O136" s="248"/>
      <c r="P136" s="248"/>
      <c r="Q136" s="248"/>
      <c r="R136" s="248"/>
      <c r="S136" s="248"/>
      <c r="T136" s="249"/>
      <c r="AT136" s="250" t="s">
        <v>134</v>
      </c>
      <c r="AU136" s="250" t="s">
        <v>85</v>
      </c>
      <c r="AV136" s="13" t="s">
        <v>83</v>
      </c>
      <c r="AW136" s="13" t="s">
        <v>34</v>
      </c>
      <c r="AX136" s="13" t="s">
        <v>78</v>
      </c>
      <c r="AY136" s="250" t="s">
        <v>117</v>
      </c>
    </row>
    <row r="137" s="12" customFormat="1">
      <c r="B137" s="229"/>
      <c r="C137" s="230"/>
      <c r="D137" s="231" t="s">
        <v>134</v>
      </c>
      <c r="E137" s="232" t="s">
        <v>1</v>
      </c>
      <c r="F137" s="233" t="s">
        <v>160</v>
      </c>
      <c r="G137" s="230"/>
      <c r="H137" s="234">
        <v>12.992000000000001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134</v>
      </c>
      <c r="AU137" s="240" t="s">
        <v>85</v>
      </c>
      <c r="AV137" s="12" t="s">
        <v>85</v>
      </c>
      <c r="AW137" s="12" t="s">
        <v>34</v>
      </c>
      <c r="AX137" s="12" t="s">
        <v>78</v>
      </c>
      <c r="AY137" s="240" t="s">
        <v>117</v>
      </c>
    </row>
    <row r="138" s="13" customFormat="1">
      <c r="B138" s="241"/>
      <c r="C138" s="242"/>
      <c r="D138" s="231" t="s">
        <v>134</v>
      </c>
      <c r="E138" s="243" t="s">
        <v>1</v>
      </c>
      <c r="F138" s="244" t="s">
        <v>161</v>
      </c>
      <c r="G138" s="242"/>
      <c r="H138" s="243" t="s">
        <v>1</v>
      </c>
      <c r="I138" s="245"/>
      <c r="J138" s="242"/>
      <c r="K138" s="242"/>
      <c r="L138" s="246"/>
      <c r="M138" s="247"/>
      <c r="N138" s="248"/>
      <c r="O138" s="248"/>
      <c r="P138" s="248"/>
      <c r="Q138" s="248"/>
      <c r="R138" s="248"/>
      <c r="S138" s="248"/>
      <c r="T138" s="249"/>
      <c r="AT138" s="250" t="s">
        <v>134</v>
      </c>
      <c r="AU138" s="250" t="s">
        <v>85</v>
      </c>
      <c r="AV138" s="13" t="s">
        <v>83</v>
      </c>
      <c r="AW138" s="13" t="s">
        <v>34</v>
      </c>
      <c r="AX138" s="13" t="s">
        <v>78</v>
      </c>
      <c r="AY138" s="250" t="s">
        <v>117</v>
      </c>
    </row>
    <row r="139" s="12" customFormat="1">
      <c r="B139" s="229"/>
      <c r="C139" s="230"/>
      <c r="D139" s="231" t="s">
        <v>134</v>
      </c>
      <c r="E139" s="232" t="s">
        <v>1</v>
      </c>
      <c r="F139" s="233" t="s">
        <v>162</v>
      </c>
      <c r="G139" s="230"/>
      <c r="H139" s="234">
        <v>15.15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134</v>
      </c>
      <c r="AU139" s="240" t="s">
        <v>85</v>
      </c>
      <c r="AV139" s="12" t="s">
        <v>85</v>
      </c>
      <c r="AW139" s="12" t="s">
        <v>34</v>
      </c>
      <c r="AX139" s="12" t="s">
        <v>78</v>
      </c>
      <c r="AY139" s="240" t="s">
        <v>117</v>
      </c>
    </row>
    <row r="140" s="14" customFormat="1">
      <c r="B140" s="251"/>
      <c r="C140" s="252"/>
      <c r="D140" s="231" t="s">
        <v>134</v>
      </c>
      <c r="E140" s="253" t="s">
        <v>1</v>
      </c>
      <c r="F140" s="254" t="s">
        <v>163</v>
      </c>
      <c r="G140" s="252"/>
      <c r="H140" s="255">
        <v>28.142000000000003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AT140" s="261" t="s">
        <v>134</v>
      </c>
      <c r="AU140" s="261" t="s">
        <v>85</v>
      </c>
      <c r="AV140" s="14" t="s">
        <v>124</v>
      </c>
      <c r="AW140" s="14" t="s">
        <v>34</v>
      </c>
      <c r="AX140" s="14" t="s">
        <v>83</v>
      </c>
      <c r="AY140" s="261" t="s">
        <v>117</v>
      </c>
    </row>
    <row r="141" s="1" customFormat="1" ht="48" customHeight="1">
      <c r="B141" s="37"/>
      <c r="C141" s="216" t="s">
        <v>164</v>
      </c>
      <c r="D141" s="216" t="s">
        <v>119</v>
      </c>
      <c r="E141" s="217" t="s">
        <v>165</v>
      </c>
      <c r="F141" s="218" t="s">
        <v>166</v>
      </c>
      <c r="G141" s="219" t="s">
        <v>132</v>
      </c>
      <c r="H141" s="220">
        <v>35.645000000000003</v>
      </c>
      <c r="I141" s="221"/>
      <c r="J141" s="222">
        <f>ROUND(I141*H141,2)</f>
        <v>0</v>
      </c>
      <c r="K141" s="218" t="s">
        <v>123</v>
      </c>
      <c r="L141" s="42"/>
      <c r="M141" s="223" t="s">
        <v>1</v>
      </c>
      <c r="N141" s="224" t="s">
        <v>43</v>
      </c>
      <c r="O141" s="85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AR141" s="227" t="s">
        <v>124</v>
      </c>
      <c r="AT141" s="227" t="s">
        <v>119</v>
      </c>
      <c r="AU141" s="227" t="s">
        <v>85</v>
      </c>
      <c r="AY141" s="16" t="s">
        <v>117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6" t="s">
        <v>83</v>
      </c>
      <c r="BK141" s="228">
        <f>ROUND(I141*H141,2)</f>
        <v>0</v>
      </c>
      <c r="BL141" s="16" t="s">
        <v>124</v>
      </c>
      <c r="BM141" s="227" t="s">
        <v>167</v>
      </c>
    </row>
    <row r="142" s="12" customFormat="1">
      <c r="B142" s="229"/>
      <c r="C142" s="230"/>
      <c r="D142" s="231" t="s">
        <v>134</v>
      </c>
      <c r="E142" s="232" t="s">
        <v>1</v>
      </c>
      <c r="F142" s="233" t="s">
        <v>168</v>
      </c>
      <c r="G142" s="230"/>
      <c r="H142" s="234">
        <v>35.645000000000003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134</v>
      </c>
      <c r="AU142" s="240" t="s">
        <v>85</v>
      </c>
      <c r="AV142" s="12" t="s">
        <v>85</v>
      </c>
      <c r="AW142" s="12" t="s">
        <v>34</v>
      </c>
      <c r="AX142" s="12" t="s">
        <v>83</v>
      </c>
      <c r="AY142" s="240" t="s">
        <v>117</v>
      </c>
    </row>
    <row r="143" s="1" customFormat="1" ht="36" customHeight="1">
      <c r="B143" s="37"/>
      <c r="C143" s="216" t="s">
        <v>169</v>
      </c>
      <c r="D143" s="216" t="s">
        <v>119</v>
      </c>
      <c r="E143" s="217" t="s">
        <v>170</v>
      </c>
      <c r="F143" s="218" t="s">
        <v>171</v>
      </c>
      <c r="G143" s="219" t="s">
        <v>132</v>
      </c>
      <c r="H143" s="220">
        <v>25.074999999999999</v>
      </c>
      <c r="I143" s="221"/>
      <c r="J143" s="222">
        <f>ROUND(I143*H143,2)</f>
        <v>0</v>
      </c>
      <c r="K143" s="218" t="s">
        <v>123</v>
      </c>
      <c r="L143" s="42"/>
      <c r="M143" s="223" t="s">
        <v>1</v>
      </c>
      <c r="N143" s="224" t="s">
        <v>43</v>
      </c>
      <c r="O143" s="85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AR143" s="227" t="s">
        <v>124</v>
      </c>
      <c r="AT143" s="227" t="s">
        <v>119</v>
      </c>
      <c r="AU143" s="227" t="s">
        <v>85</v>
      </c>
      <c r="AY143" s="16" t="s">
        <v>117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6" t="s">
        <v>83</v>
      </c>
      <c r="BK143" s="228">
        <f>ROUND(I143*H143,2)</f>
        <v>0</v>
      </c>
      <c r="BL143" s="16" t="s">
        <v>124</v>
      </c>
      <c r="BM143" s="227" t="s">
        <v>172</v>
      </c>
    </row>
    <row r="144" s="1" customFormat="1">
      <c r="B144" s="37"/>
      <c r="C144" s="38"/>
      <c r="D144" s="231" t="s">
        <v>173</v>
      </c>
      <c r="E144" s="38"/>
      <c r="F144" s="262" t="s">
        <v>174</v>
      </c>
      <c r="G144" s="38"/>
      <c r="H144" s="38"/>
      <c r="I144" s="132"/>
      <c r="J144" s="38"/>
      <c r="K144" s="38"/>
      <c r="L144" s="42"/>
      <c r="M144" s="263"/>
      <c r="N144" s="85"/>
      <c r="O144" s="85"/>
      <c r="P144" s="85"/>
      <c r="Q144" s="85"/>
      <c r="R144" s="85"/>
      <c r="S144" s="85"/>
      <c r="T144" s="86"/>
      <c r="AT144" s="16" t="s">
        <v>173</v>
      </c>
      <c r="AU144" s="16" t="s">
        <v>85</v>
      </c>
    </row>
    <row r="145" s="1" customFormat="1" ht="36" customHeight="1">
      <c r="B145" s="37"/>
      <c r="C145" s="216" t="s">
        <v>175</v>
      </c>
      <c r="D145" s="216" t="s">
        <v>119</v>
      </c>
      <c r="E145" s="217" t="s">
        <v>176</v>
      </c>
      <c r="F145" s="218" t="s">
        <v>177</v>
      </c>
      <c r="G145" s="219" t="s">
        <v>132</v>
      </c>
      <c r="H145" s="220">
        <v>117.334</v>
      </c>
      <c r="I145" s="221"/>
      <c r="J145" s="222">
        <f>ROUND(I145*H145,2)</f>
        <v>0</v>
      </c>
      <c r="K145" s="218" t="s">
        <v>123</v>
      </c>
      <c r="L145" s="42"/>
      <c r="M145" s="223" t="s">
        <v>1</v>
      </c>
      <c r="N145" s="224" t="s">
        <v>43</v>
      </c>
      <c r="O145" s="85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AR145" s="227" t="s">
        <v>124</v>
      </c>
      <c r="AT145" s="227" t="s">
        <v>119</v>
      </c>
      <c r="AU145" s="227" t="s">
        <v>85</v>
      </c>
      <c r="AY145" s="16" t="s">
        <v>117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6" t="s">
        <v>83</v>
      </c>
      <c r="BK145" s="228">
        <f>ROUND(I145*H145,2)</f>
        <v>0</v>
      </c>
      <c r="BL145" s="16" t="s">
        <v>124</v>
      </c>
      <c r="BM145" s="227" t="s">
        <v>178</v>
      </c>
    </row>
    <row r="146" s="1" customFormat="1">
      <c r="B146" s="37"/>
      <c r="C146" s="38"/>
      <c r="D146" s="231" t="s">
        <v>173</v>
      </c>
      <c r="E146" s="38"/>
      <c r="F146" s="262" t="s">
        <v>179</v>
      </c>
      <c r="G146" s="38"/>
      <c r="H146" s="38"/>
      <c r="I146" s="132"/>
      <c r="J146" s="38"/>
      <c r="K146" s="38"/>
      <c r="L146" s="42"/>
      <c r="M146" s="263"/>
      <c r="N146" s="85"/>
      <c r="O146" s="85"/>
      <c r="P146" s="85"/>
      <c r="Q146" s="85"/>
      <c r="R146" s="85"/>
      <c r="S146" s="85"/>
      <c r="T146" s="86"/>
      <c r="AT146" s="16" t="s">
        <v>173</v>
      </c>
      <c r="AU146" s="16" t="s">
        <v>85</v>
      </c>
    </row>
    <row r="147" s="12" customFormat="1">
      <c r="B147" s="229"/>
      <c r="C147" s="230"/>
      <c r="D147" s="231" t="s">
        <v>134</v>
      </c>
      <c r="E147" s="232" t="s">
        <v>1</v>
      </c>
      <c r="F147" s="233" t="s">
        <v>180</v>
      </c>
      <c r="G147" s="230"/>
      <c r="H147" s="234">
        <v>117.334</v>
      </c>
      <c r="I147" s="235"/>
      <c r="J147" s="230"/>
      <c r="K147" s="230"/>
      <c r="L147" s="236"/>
      <c r="M147" s="237"/>
      <c r="N147" s="238"/>
      <c r="O147" s="238"/>
      <c r="P147" s="238"/>
      <c r="Q147" s="238"/>
      <c r="R147" s="238"/>
      <c r="S147" s="238"/>
      <c r="T147" s="239"/>
      <c r="AT147" s="240" t="s">
        <v>134</v>
      </c>
      <c r="AU147" s="240" t="s">
        <v>85</v>
      </c>
      <c r="AV147" s="12" t="s">
        <v>85</v>
      </c>
      <c r="AW147" s="12" t="s">
        <v>34</v>
      </c>
      <c r="AX147" s="12" t="s">
        <v>83</v>
      </c>
      <c r="AY147" s="240" t="s">
        <v>117</v>
      </c>
    </row>
    <row r="148" s="1" customFormat="1" ht="36" customHeight="1">
      <c r="B148" s="37"/>
      <c r="C148" s="216" t="s">
        <v>181</v>
      </c>
      <c r="D148" s="216" t="s">
        <v>119</v>
      </c>
      <c r="E148" s="217" t="s">
        <v>182</v>
      </c>
      <c r="F148" s="218" t="s">
        <v>183</v>
      </c>
      <c r="G148" s="219" t="s">
        <v>122</v>
      </c>
      <c r="H148" s="220">
        <v>28</v>
      </c>
      <c r="I148" s="221"/>
      <c r="J148" s="222">
        <f>ROUND(I148*H148,2)</f>
        <v>0</v>
      </c>
      <c r="K148" s="218" t="s">
        <v>123</v>
      </c>
      <c r="L148" s="42"/>
      <c r="M148" s="223" t="s">
        <v>1</v>
      </c>
      <c r="N148" s="224" t="s">
        <v>43</v>
      </c>
      <c r="O148" s="85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AR148" s="227" t="s">
        <v>124</v>
      </c>
      <c r="AT148" s="227" t="s">
        <v>119</v>
      </c>
      <c r="AU148" s="227" t="s">
        <v>85</v>
      </c>
      <c r="AY148" s="16" t="s">
        <v>117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6" t="s">
        <v>83</v>
      </c>
      <c r="BK148" s="228">
        <f>ROUND(I148*H148,2)</f>
        <v>0</v>
      </c>
      <c r="BL148" s="16" t="s">
        <v>124</v>
      </c>
      <c r="BM148" s="227" t="s">
        <v>184</v>
      </c>
    </row>
    <row r="149" s="1" customFormat="1">
      <c r="B149" s="37"/>
      <c r="C149" s="38"/>
      <c r="D149" s="231" t="s">
        <v>173</v>
      </c>
      <c r="E149" s="38"/>
      <c r="F149" s="262" t="s">
        <v>185</v>
      </c>
      <c r="G149" s="38"/>
      <c r="H149" s="38"/>
      <c r="I149" s="132"/>
      <c r="J149" s="38"/>
      <c r="K149" s="38"/>
      <c r="L149" s="42"/>
      <c r="M149" s="263"/>
      <c r="N149" s="85"/>
      <c r="O149" s="85"/>
      <c r="P149" s="85"/>
      <c r="Q149" s="85"/>
      <c r="R149" s="85"/>
      <c r="S149" s="85"/>
      <c r="T149" s="86"/>
      <c r="AT149" s="16" t="s">
        <v>173</v>
      </c>
      <c r="AU149" s="16" t="s">
        <v>85</v>
      </c>
    </row>
    <row r="150" s="1" customFormat="1" ht="16.5" customHeight="1">
      <c r="B150" s="37"/>
      <c r="C150" s="264" t="s">
        <v>186</v>
      </c>
      <c r="D150" s="264" t="s">
        <v>187</v>
      </c>
      <c r="E150" s="265" t="s">
        <v>188</v>
      </c>
      <c r="F150" s="266" t="s">
        <v>189</v>
      </c>
      <c r="G150" s="267" t="s">
        <v>190</v>
      </c>
      <c r="H150" s="268">
        <v>0.41999999999999998</v>
      </c>
      <c r="I150" s="269"/>
      <c r="J150" s="270">
        <f>ROUND(I150*H150,2)</f>
        <v>0</v>
      </c>
      <c r="K150" s="266" t="s">
        <v>123</v>
      </c>
      <c r="L150" s="271"/>
      <c r="M150" s="272" t="s">
        <v>1</v>
      </c>
      <c r="N150" s="273" t="s">
        <v>43</v>
      </c>
      <c r="O150" s="85"/>
      <c r="P150" s="225">
        <f>O150*H150</f>
        <v>0</v>
      </c>
      <c r="Q150" s="225">
        <v>0.001</v>
      </c>
      <c r="R150" s="225">
        <f>Q150*H150</f>
        <v>0.00042000000000000002</v>
      </c>
      <c r="S150" s="225">
        <v>0</v>
      </c>
      <c r="T150" s="226">
        <f>S150*H150</f>
        <v>0</v>
      </c>
      <c r="AR150" s="227" t="s">
        <v>155</v>
      </c>
      <c r="AT150" s="227" t="s">
        <v>187</v>
      </c>
      <c r="AU150" s="227" t="s">
        <v>85</v>
      </c>
      <c r="AY150" s="16" t="s">
        <v>117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6" t="s">
        <v>83</v>
      </c>
      <c r="BK150" s="228">
        <f>ROUND(I150*H150,2)</f>
        <v>0</v>
      </c>
      <c r="BL150" s="16" t="s">
        <v>124</v>
      </c>
      <c r="BM150" s="227" t="s">
        <v>191</v>
      </c>
    </row>
    <row r="151" s="12" customFormat="1">
      <c r="B151" s="229"/>
      <c r="C151" s="230"/>
      <c r="D151" s="231" t="s">
        <v>134</v>
      </c>
      <c r="E151" s="230"/>
      <c r="F151" s="233" t="s">
        <v>192</v>
      </c>
      <c r="G151" s="230"/>
      <c r="H151" s="234">
        <v>0.41999999999999998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134</v>
      </c>
      <c r="AU151" s="240" t="s">
        <v>85</v>
      </c>
      <c r="AV151" s="12" t="s">
        <v>85</v>
      </c>
      <c r="AW151" s="12" t="s">
        <v>4</v>
      </c>
      <c r="AX151" s="12" t="s">
        <v>83</v>
      </c>
      <c r="AY151" s="240" t="s">
        <v>117</v>
      </c>
    </row>
    <row r="152" s="1" customFormat="1" ht="24" customHeight="1">
      <c r="B152" s="37"/>
      <c r="C152" s="216" t="s">
        <v>193</v>
      </c>
      <c r="D152" s="216" t="s">
        <v>119</v>
      </c>
      <c r="E152" s="217" t="s">
        <v>194</v>
      </c>
      <c r="F152" s="218" t="s">
        <v>195</v>
      </c>
      <c r="G152" s="219" t="s">
        <v>122</v>
      </c>
      <c r="H152" s="220">
        <v>116</v>
      </c>
      <c r="I152" s="221"/>
      <c r="J152" s="222">
        <f>ROUND(I152*H152,2)</f>
        <v>0</v>
      </c>
      <c r="K152" s="218" t="s">
        <v>196</v>
      </c>
      <c r="L152" s="42"/>
      <c r="M152" s="223" t="s">
        <v>1</v>
      </c>
      <c r="N152" s="224" t="s">
        <v>43</v>
      </c>
      <c r="O152" s="85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AR152" s="227" t="s">
        <v>124</v>
      </c>
      <c r="AT152" s="227" t="s">
        <v>119</v>
      </c>
      <c r="AU152" s="227" t="s">
        <v>85</v>
      </c>
      <c r="AY152" s="16" t="s">
        <v>117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6" t="s">
        <v>83</v>
      </c>
      <c r="BK152" s="228">
        <f>ROUND(I152*H152,2)</f>
        <v>0</v>
      </c>
      <c r="BL152" s="16" t="s">
        <v>124</v>
      </c>
      <c r="BM152" s="227" t="s">
        <v>197</v>
      </c>
    </row>
    <row r="153" s="12" customFormat="1">
      <c r="B153" s="229"/>
      <c r="C153" s="230"/>
      <c r="D153" s="231" t="s">
        <v>134</v>
      </c>
      <c r="E153" s="232" t="s">
        <v>1</v>
      </c>
      <c r="F153" s="233" t="s">
        <v>198</v>
      </c>
      <c r="G153" s="230"/>
      <c r="H153" s="234">
        <v>116</v>
      </c>
      <c r="I153" s="235"/>
      <c r="J153" s="230"/>
      <c r="K153" s="230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134</v>
      </c>
      <c r="AU153" s="240" t="s">
        <v>85</v>
      </c>
      <c r="AV153" s="12" t="s">
        <v>85</v>
      </c>
      <c r="AW153" s="12" t="s">
        <v>34</v>
      </c>
      <c r="AX153" s="12" t="s">
        <v>83</v>
      </c>
      <c r="AY153" s="240" t="s">
        <v>117</v>
      </c>
    </row>
    <row r="154" s="1" customFormat="1" ht="36" customHeight="1">
      <c r="B154" s="37"/>
      <c r="C154" s="216" t="s">
        <v>8</v>
      </c>
      <c r="D154" s="216" t="s">
        <v>119</v>
      </c>
      <c r="E154" s="217" t="s">
        <v>199</v>
      </c>
      <c r="F154" s="218" t="s">
        <v>200</v>
      </c>
      <c r="G154" s="219" t="s">
        <v>122</v>
      </c>
      <c r="H154" s="220">
        <v>32.520000000000003</v>
      </c>
      <c r="I154" s="221"/>
      <c r="J154" s="222">
        <f>ROUND(I154*H154,2)</f>
        <v>0</v>
      </c>
      <c r="K154" s="218" t="s">
        <v>123</v>
      </c>
      <c r="L154" s="42"/>
      <c r="M154" s="223" t="s">
        <v>1</v>
      </c>
      <c r="N154" s="224" t="s">
        <v>43</v>
      </c>
      <c r="O154" s="85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AR154" s="227" t="s">
        <v>124</v>
      </c>
      <c r="AT154" s="227" t="s">
        <v>119</v>
      </c>
      <c r="AU154" s="227" t="s">
        <v>85</v>
      </c>
      <c r="AY154" s="16" t="s">
        <v>117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6" t="s">
        <v>83</v>
      </c>
      <c r="BK154" s="228">
        <f>ROUND(I154*H154,2)</f>
        <v>0</v>
      </c>
      <c r="BL154" s="16" t="s">
        <v>124</v>
      </c>
      <c r="BM154" s="227" t="s">
        <v>201</v>
      </c>
    </row>
    <row r="155" s="12" customFormat="1">
      <c r="B155" s="229"/>
      <c r="C155" s="230"/>
      <c r="D155" s="231" t="s">
        <v>134</v>
      </c>
      <c r="E155" s="232" t="s">
        <v>1</v>
      </c>
      <c r="F155" s="233" t="s">
        <v>202</v>
      </c>
      <c r="G155" s="230"/>
      <c r="H155" s="234">
        <v>32.520000000000003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134</v>
      </c>
      <c r="AU155" s="240" t="s">
        <v>85</v>
      </c>
      <c r="AV155" s="12" t="s">
        <v>85</v>
      </c>
      <c r="AW155" s="12" t="s">
        <v>34</v>
      </c>
      <c r="AX155" s="12" t="s">
        <v>83</v>
      </c>
      <c r="AY155" s="240" t="s">
        <v>117</v>
      </c>
    </row>
    <row r="156" s="1" customFormat="1" ht="36" customHeight="1">
      <c r="B156" s="37"/>
      <c r="C156" s="216" t="s">
        <v>203</v>
      </c>
      <c r="D156" s="216" t="s">
        <v>119</v>
      </c>
      <c r="E156" s="217" t="s">
        <v>204</v>
      </c>
      <c r="F156" s="218" t="s">
        <v>205</v>
      </c>
      <c r="G156" s="219" t="s">
        <v>132</v>
      </c>
      <c r="H156" s="220">
        <v>53</v>
      </c>
      <c r="I156" s="221"/>
      <c r="J156" s="222">
        <f>ROUND(I156*H156,2)</f>
        <v>0</v>
      </c>
      <c r="K156" s="218" t="s">
        <v>1</v>
      </c>
      <c r="L156" s="42"/>
      <c r="M156" s="223" t="s">
        <v>1</v>
      </c>
      <c r="N156" s="224" t="s">
        <v>43</v>
      </c>
      <c r="O156" s="85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AR156" s="227" t="s">
        <v>124</v>
      </c>
      <c r="AT156" s="227" t="s">
        <v>119</v>
      </c>
      <c r="AU156" s="227" t="s">
        <v>85</v>
      </c>
      <c r="AY156" s="16" t="s">
        <v>117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6" t="s">
        <v>83</v>
      </c>
      <c r="BK156" s="228">
        <f>ROUND(I156*H156,2)</f>
        <v>0</v>
      </c>
      <c r="BL156" s="16" t="s">
        <v>124</v>
      </c>
      <c r="BM156" s="227" t="s">
        <v>206</v>
      </c>
    </row>
    <row r="157" s="12" customFormat="1">
      <c r="B157" s="229"/>
      <c r="C157" s="230"/>
      <c r="D157" s="231" t="s">
        <v>134</v>
      </c>
      <c r="E157" s="232" t="s">
        <v>1</v>
      </c>
      <c r="F157" s="233" t="s">
        <v>207</v>
      </c>
      <c r="G157" s="230"/>
      <c r="H157" s="234">
        <v>53</v>
      </c>
      <c r="I157" s="235"/>
      <c r="J157" s="230"/>
      <c r="K157" s="230"/>
      <c r="L157" s="236"/>
      <c r="M157" s="237"/>
      <c r="N157" s="238"/>
      <c r="O157" s="238"/>
      <c r="P157" s="238"/>
      <c r="Q157" s="238"/>
      <c r="R157" s="238"/>
      <c r="S157" s="238"/>
      <c r="T157" s="239"/>
      <c r="AT157" s="240" t="s">
        <v>134</v>
      </c>
      <c r="AU157" s="240" t="s">
        <v>85</v>
      </c>
      <c r="AV157" s="12" t="s">
        <v>85</v>
      </c>
      <c r="AW157" s="12" t="s">
        <v>34</v>
      </c>
      <c r="AX157" s="12" t="s">
        <v>83</v>
      </c>
      <c r="AY157" s="240" t="s">
        <v>117</v>
      </c>
    </row>
    <row r="158" s="11" customFormat="1" ht="22.8" customHeight="1">
      <c r="B158" s="200"/>
      <c r="C158" s="201"/>
      <c r="D158" s="202" t="s">
        <v>77</v>
      </c>
      <c r="E158" s="214" t="s">
        <v>85</v>
      </c>
      <c r="F158" s="214" t="s">
        <v>208</v>
      </c>
      <c r="G158" s="201"/>
      <c r="H158" s="201"/>
      <c r="I158" s="204"/>
      <c r="J158" s="215">
        <f>BK158</f>
        <v>0</v>
      </c>
      <c r="K158" s="201"/>
      <c r="L158" s="206"/>
      <c r="M158" s="207"/>
      <c r="N158" s="208"/>
      <c r="O158" s="208"/>
      <c r="P158" s="209">
        <f>SUM(P159:P163)</f>
        <v>0</v>
      </c>
      <c r="Q158" s="208"/>
      <c r="R158" s="209">
        <f>SUM(R159:R163)</f>
        <v>9.2632410000000007</v>
      </c>
      <c r="S158" s="208"/>
      <c r="T158" s="210">
        <f>SUM(T159:T163)</f>
        <v>0</v>
      </c>
      <c r="AR158" s="211" t="s">
        <v>83</v>
      </c>
      <c r="AT158" s="212" t="s">
        <v>77</v>
      </c>
      <c r="AU158" s="212" t="s">
        <v>83</v>
      </c>
      <c r="AY158" s="211" t="s">
        <v>117</v>
      </c>
      <c r="BK158" s="213">
        <f>SUM(BK159:BK163)</f>
        <v>0</v>
      </c>
    </row>
    <row r="159" s="1" customFormat="1" ht="60" customHeight="1">
      <c r="B159" s="37"/>
      <c r="C159" s="216" t="s">
        <v>209</v>
      </c>
      <c r="D159" s="216" t="s">
        <v>119</v>
      </c>
      <c r="E159" s="217" t="s">
        <v>210</v>
      </c>
      <c r="F159" s="218" t="s">
        <v>211</v>
      </c>
      <c r="G159" s="219" t="s">
        <v>212</v>
      </c>
      <c r="H159" s="220">
        <v>40.5</v>
      </c>
      <c r="I159" s="221"/>
      <c r="J159" s="222">
        <f>ROUND(I159*H159,2)</f>
        <v>0</v>
      </c>
      <c r="K159" s="218" t="s">
        <v>123</v>
      </c>
      <c r="L159" s="42"/>
      <c r="M159" s="223" t="s">
        <v>1</v>
      </c>
      <c r="N159" s="224" t="s">
        <v>43</v>
      </c>
      <c r="O159" s="85"/>
      <c r="P159" s="225">
        <f>O159*H159</f>
        <v>0</v>
      </c>
      <c r="Q159" s="225">
        <v>0.22656999999999999</v>
      </c>
      <c r="R159" s="225">
        <f>Q159*H159</f>
        <v>9.1760850000000005</v>
      </c>
      <c r="S159" s="225">
        <v>0</v>
      </c>
      <c r="T159" s="226">
        <f>S159*H159</f>
        <v>0</v>
      </c>
      <c r="AR159" s="227" t="s">
        <v>124</v>
      </c>
      <c r="AT159" s="227" t="s">
        <v>119</v>
      </c>
      <c r="AU159" s="227" t="s">
        <v>85</v>
      </c>
      <c r="AY159" s="16" t="s">
        <v>117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6" t="s">
        <v>83</v>
      </c>
      <c r="BK159" s="228">
        <f>ROUND(I159*H159,2)</f>
        <v>0</v>
      </c>
      <c r="BL159" s="16" t="s">
        <v>124</v>
      </c>
      <c r="BM159" s="227" t="s">
        <v>213</v>
      </c>
    </row>
    <row r="160" s="12" customFormat="1">
      <c r="B160" s="229"/>
      <c r="C160" s="230"/>
      <c r="D160" s="231" t="s">
        <v>134</v>
      </c>
      <c r="E160" s="232" t="s">
        <v>1</v>
      </c>
      <c r="F160" s="233" t="s">
        <v>214</v>
      </c>
      <c r="G160" s="230"/>
      <c r="H160" s="234">
        <v>40.5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134</v>
      </c>
      <c r="AU160" s="240" t="s">
        <v>85</v>
      </c>
      <c r="AV160" s="12" t="s">
        <v>85</v>
      </c>
      <c r="AW160" s="12" t="s">
        <v>34</v>
      </c>
      <c r="AX160" s="12" t="s">
        <v>83</v>
      </c>
      <c r="AY160" s="240" t="s">
        <v>117</v>
      </c>
    </row>
    <row r="161" s="1" customFormat="1" ht="16.5" customHeight="1">
      <c r="B161" s="37"/>
      <c r="C161" s="216" t="s">
        <v>215</v>
      </c>
      <c r="D161" s="216" t="s">
        <v>119</v>
      </c>
      <c r="E161" s="217" t="s">
        <v>216</v>
      </c>
      <c r="F161" s="218" t="s">
        <v>217</v>
      </c>
      <c r="G161" s="219" t="s">
        <v>122</v>
      </c>
      <c r="H161" s="220">
        <v>32.399999999999999</v>
      </c>
      <c r="I161" s="221"/>
      <c r="J161" s="222">
        <f>ROUND(I161*H161,2)</f>
        <v>0</v>
      </c>
      <c r="K161" s="218" t="s">
        <v>123</v>
      </c>
      <c r="L161" s="42"/>
      <c r="M161" s="223" t="s">
        <v>1</v>
      </c>
      <c r="N161" s="224" t="s">
        <v>43</v>
      </c>
      <c r="O161" s="85"/>
      <c r="P161" s="225">
        <f>O161*H161</f>
        <v>0</v>
      </c>
      <c r="Q161" s="225">
        <v>0.0026900000000000001</v>
      </c>
      <c r="R161" s="225">
        <f>Q161*H161</f>
        <v>0.087155999999999997</v>
      </c>
      <c r="S161" s="225">
        <v>0</v>
      </c>
      <c r="T161" s="226">
        <f>S161*H161</f>
        <v>0</v>
      </c>
      <c r="AR161" s="227" t="s">
        <v>124</v>
      </c>
      <c r="AT161" s="227" t="s">
        <v>119</v>
      </c>
      <c r="AU161" s="227" t="s">
        <v>85</v>
      </c>
      <c r="AY161" s="16" t="s">
        <v>117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6" t="s">
        <v>83</v>
      </c>
      <c r="BK161" s="228">
        <f>ROUND(I161*H161,2)</f>
        <v>0</v>
      </c>
      <c r="BL161" s="16" t="s">
        <v>124</v>
      </c>
      <c r="BM161" s="227" t="s">
        <v>218</v>
      </c>
    </row>
    <row r="162" s="12" customFormat="1">
      <c r="B162" s="229"/>
      <c r="C162" s="230"/>
      <c r="D162" s="231" t="s">
        <v>134</v>
      </c>
      <c r="E162" s="232" t="s">
        <v>1</v>
      </c>
      <c r="F162" s="233" t="s">
        <v>219</v>
      </c>
      <c r="G162" s="230"/>
      <c r="H162" s="234">
        <v>32.399999999999999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134</v>
      </c>
      <c r="AU162" s="240" t="s">
        <v>85</v>
      </c>
      <c r="AV162" s="12" t="s">
        <v>85</v>
      </c>
      <c r="AW162" s="12" t="s">
        <v>34</v>
      </c>
      <c r="AX162" s="12" t="s">
        <v>83</v>
      </c>
      <c r="AY162" s="240" t="s">
        <v>117</v>
      </c>
    </row>
    <row r="163" s="1" customFormat="1" ht="16.5" customHeight="1">
      <c r="B163" s="37"/>
      <c r="C163" s="216" t="s">
        <v>220</v>
      </c>
      <c r="D163" s="216" t="s">
        <v>119</v>
      </c>
      <c r="E163" s="217" t="s">
        <v>221</v>
      </c>
      <c r="F163" s="218" t="s">
        <v>222</v>
      </c>
      <c r="G163" s="219" t="s">
        <v>122</v>
      </c>
      <c r="H163" s="220">
        <v>32.399999999999999</v>
      </c>
      <c r="I163" s="221"/>
      <c r="J163" s="222">
        <f>ROUND(I163*H163,2)</f>
        <v>0</v>
      </c>
      <c r="K163" s="218" t="s">
        <v>123</v>
      </c>
      <c r="L163" s="42"/>
      <c r="M163" s="223" t="s">
        <v>1</v>
      </c>
      <c r="N163" s="224" t="s">
        <v>43</v>
      </c>
      <c r="O163" s="85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AR163" s="227" t="s">
        <v>124</v>
      </c>
      <c r="AT163" s="227" t="s">
        <v>119</v>
      </c>
      <c r="AU163" s="227" t="s">
        <v>85</v>
      </c>
      <c r="AY163" s="16" t="s">
        <v>117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6" t="s">
        <v>83</v>
      </c>
      <c r="BK163" s="228">
        <f>ROUND(I163*H163,2)</f>
        <v>0</v>
      </c>
      <c r="BL163" s="16" t="s">
        <v>124</v>
      </c>
      <c r="BM163" s="227" t="s">
        <v>223</v>
      </c>
    </row>
    <row r="164" s="11" customFormat="1" ht="22.8" customHeight="1">
      <c r="B164" s="200"/>
      <c r="C164" s="201"/>
      <c r="D164" s="202" t="s">
        <v>77</v>
      </c>
      <c r="E164" s="214" t="s">
        <v>129</v>
      </c>
      <c r="F164" s="214" t="s">
        <v>224</v>
      </c>
      <c r="G164" s="201"/>
      <c r="H164" s="201"/>
      <c r="I164" s="204"/>
      <c r="J164" s="215">
        <f>BK164</f>
        <v>0</v>
      </c>
      <c r="K164" s="201"/>
      <c r="L164" s="206"/>
      <c r="M164" s="207"/>
      <c r="N164" s="208"/>
      <c r="O164" s="208"/>
      <c r="P164" s="209">
        <f>SUM(P165:P196)</f>
        <v>0</v>
      </c>
      <c r="Q164" s="208"/>
      <c r="R164" s="209">
        <f>SUM(R165:R196)</f>
        <v>67.075480069999998</v>
      </c>
      <c r="S164" s="208"/>
      <c r="T164" s="210">
        <f>SUM(T165:T196)</f>
        <v>0</v>
      </c>
      <c r="AR164" s="211" t="s">
        <v>83</v>
      </c>
      <c r="AT164" s="212" t="s">
        <v>77</v>
      </c>
      <c r="AU164" s="212" t="s">
        <v>83</v>
      </c>
      <c r="AY164" s="211" t="s">
        <v>117</v>
      </c>
      <c r="BK164" s="213">
        <f>SUM(BK165:BK196)</f>
        <v>0</v>
      </c>
    </row>
    <row r="165" s="1" customFormat="1" ht="24" customHeight="1">
      <c r="B165" s="37"/>
      <c r="C165" s="216" t="s">
        <v>225</v>
      </c>
      <c r="D165" s="216" t="s">
        <v>119</v>
      </c>
      <c r="E165" s="217" t="s">
        <v>226</v>
      </c>
      <c r="F165" s="218" t="s">
        <v>227</v>
      </c>
      <c r="G165" s="219" t="s">
        <v>122</v>
      </c>
      <c r="H165" s="220">
        <v>183.369</v>
      </c>
      <c r="I165" s="221"/>
      <c r="J165" s="222">
        <f>ROUND(I165*H165,2)</f>
        <v>0</v>
      </c>
      <c r="K165" s="218" t="s">
        <v>123</v>
      </c>
      <c r="L165" s="42"/>
      <c r="M165" s="223" t="s">
        <v>1</v>
      </c>
      <c r="N165" s="224" t="s">
        <v>43</v>
      </c>
      <c r="O165" s="85"/>
      <c r="P165" s="225">
        <f>O165*H165</f>
        <v>0</v>
      </c>
      <c r="Q165" s="225">
        <v>0.0027499999999999998</v>
      </c>
      <c r="R165" s="225">
        <f>Q165*H165</f>
        <v>0.50426474999999993</v>
      </c>
      <c r="S165" s="225">
        <v>0</v>
      </c>
      <c r="T165" s="226">
        <f>S165*H165</f>
        <v>0</v>
      </c>
      <c r="AR165" s="227" t="s">
        <v>124</v>
      </c>
      <c r="AT165" s="227" t="s">
        <v>119</v>
      </c>
      <c r="AU165" s="227" t="s">
        <v>85</v>
      </c>
      <c r="AY165" s="16" t="s">
        <v>117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6" t="s">
        <v>83</v>
      </c>
      <c r="BK165" s="228">
        <f>ROUND(I165*H165,2)</f>
        <v>0</v>
      </c>
      <c r="BL165" s="16" t="s">
        <v>124</v>
      </c>
      <c r="BM165" s="227" t="s">
        <v>228</v>
      </c>
    </row>
    <row r="166" s="12" customFormat="1">
      <c r="B166" s="229"/>
      <c r="C166" s="230"/>
      <c r="D166" s="231" t="s">
        <v>134</v>
      </c>
      <c r="E166" s="232" t="s">
        <v>1</v>
      </c>
      <c r="F166" s="233" t="s">
        <v>229</v>
      </c>
      <c r="G166" s="230"/>
      <c r="H166" s="234">
        <v>183.369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134</v>
      </c>
      <c r="AU166" s="240" t="s">
        <v>85</v>
      </c>
      <c r="AV166" s="12" t="s">
        <v>85</v>
      </c>
      <c r="AW166" s="12" t="s">
        <v>34</v>
      </c>
      <c r="AX166" s="12" t="s">
        <v>83</v>
      </c>
      <c r="AY166" s="240" t="s">
        <v>117</v>
      </c>
    </row>
    <row r="167" s="1" customFormat="1" ht="24" customHeight="1">
      <c r="B167" s="37"/>
      <c r="C167" s="216" t="s">
        <v>7</v>
      </c>
      <c r="D167" s="216" t="s">
        <v>119</v>
      </c>
      <c r="E167" s="217" t="s">
        <v>230</v>
      </c>
      <c r="F167" s="218" t="s">
        <v>231</v>
      </c>
      <c r="G167" s="219" t="s">
        <v>122</v>
      </c>
      <c r="H167" s="220">
        <v>183.369</v>
      </c>
      <c r="I167" s="221"/>
      <c r="J167" s="222">
        <f>ROUND(I167*H167,2)</f>
        <v>0</v>
      </c>
      <c r="K167" s="218" t="s">
        <v>123</v>
      </c>
      <c r="L167" s="42"/>
      <c r="M167" s="223" t="s">
        <v>1</v>
      </c>
      <c r="N167" s="224" t="s">
        <v>43</v>
      </c>
      <c r="O167" s="85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AR167" s="227" t="s">
        <v>124</v>
      </c>
      <c r="AT167" s="227" t="s">
        <v>119</v>
      </c>
      <c r="AU167" s="227" t="s">
        <v>85</v>
      </c>
      <c r="AY167" s="16" t="s">
        <v>117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6" t="s">
        <v>83</v>
      </c>
      <c r="BK167" s="228">
        <f>ROUND(I167*H167,2)</f>
        <v>0</v>
      </c>
      <c r="BL167" s="16" t="s">
        <v>124</v>
      </c>
      <c r="BM167" s="227" t="s">
        <v>232</v>
      </c>
    </row>
    <row r="168" s="1" customFormat="1" ht="24" customHeight="1">
      <c r="B168" s="37"/>
      <c r="C168" s="216" t="s">
        <v>233</v>
      </c>
      <c r="D168" s="216" t="s">
        <v>119</v>
      </c>
      <c r="E168" s="217" t="s">
        <v>234</v>
      </c>
      <c r="F168" s="218" t="s">
        <v>235</v>
      </c>
      <c r="G168" s="219" t="s">
        <v>122</v>
      </c>
      <c r="H168" s="220">
        <v>16.199999999999999</v>
      </c>
      <c r="I168" s="221"/>
      <c r="J168" s="222">
        <f>ROUND(I168*H168,2)</f>
        <v>0</v>
      </c>
      <c r="K168" s="218" t="s">
        <v>123</v>
      </c>
      <c r="L168" s="42"/>
      <c r="M168" s="223" t="s">
        <v>1</v>
      </c>
      <c r="N168" s="224" t="s">
        <v>43</v>
      </c>
      <c r="O168" s="85"/>
      <c r="P168" s="225">
        <f>O168*H168</f>
        <v>0</v>
      </c>
      <c r="Q168" s="225">
        <v>0.025190000000000001</v>
      </c>
      <c r="R168" s="225">
        <f>Q168*H168</f>
        <v>0.408078</v>
      </c>
      <c r="S168" s="225">
        <v>0</v>
      </c>
      <c r="T168" s="226">
        <f>S168*H168</f>
        <v>0</v>
      </c>
      <c r="AR168" s="227" t="s">
        <v>124</v>
      </c>
      <c r="AT168" s="227" t="s">
        <v>119</v>
      </c>
      <c r="AU168" s="227" t="s">
        <v>85</v>
      </c>
      <c r="AY168" s="16" t="s">
        <v>117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6" t="s">
        <v>83</v>
      </c>
      <c r="BK168" s="228">
        <f>ROUND(I168*H168,2)</f>
        <v>0</v>
      </c>
      <c r="BL168" s="16" t="s">
        <v>124</v>
      </c>
      <c r="BM168" s="227" t="s">
        <v>236</v>
      </c>
    </row>
    <row r="169" s="1" customFormat="1">
      <c r="B169" s="37"/>
      <c r="C169" s="38"/>
      <c r="D169" s="231" t="s">
        <v>173</v>
      </c>
      <c r="E169" s="38"/>
      <c r="F169" s="262" t="s">
        <v>237</v>
      </c>
      <c r="G169" s="38"/>
      <c r="H169" s="38"/>
      <c r="I169" s="132"/>
      <c r="J169" s="38"/>
      <c r="K169" s="38"/>
      <c r="L169" s="42"/>
      <c r="M169" s="263"/>
      <c r="N169" s="85"/>
      <c r="O169" s="85"/>
      <c r="P169" s="85"/>
      <c r="Q169" s="85"/>
      <c r="R169" s="85"/>
      <c r="S169" s="85"/>
      <c r="T169" s="86"/>
      <c r="AT169" s="16" t="s">
        <v>173</v>
      </c>
      <c r="AU169" s="16" t="s">
        <v>85</v>
      </c>
    </row>
    <row r="170" s="12" customFormat="1">
      <c r="B170" s="229"/>
      <c r="C170" s="230"/>
      <c r="D170" s="231" t="s">
        <v>134</v>
      </c>
      <c r="E170" s="232" t="s">
        <v>1</v>
      </c>
      <c r="F170" s="233" t="s">
        <v>238</v>
      </c>
      <c r="G170" s="230"/>
      <c r="H170" s="234">
        <v>16.199999999999999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AT170" s="240" t="s">
        <v>134</v>
      </c>
      <c r="AU170" s="240" t="s">
        <v>85</v>
      </c>
      <c r="AV170" s="12" t="s">
        <v>85</v>
      </c>
      <c r="AW170" s="12" t="s">
        <v>34</v>
      </c>
      <c r="AX170" s="12" t="s">
        <v>83</v>
      </c>
      <c r="AY170" s="240" t="s">
        <v>117</v>
      </c>
    </row>
    <row r="171" s="1" customFormat="1" ht="36" customHeight="1">
      <c r="B171" s="37"/>
      <c r="C171" s="216" t="s">
        <v>239</v>
      </c>
      <c r="D171" s="216" t="s">
        <v>119</v>
      </c>
      <c r="E171" s="217" t="s">
        <v>240</v>
      </c>
      <c r="F171" s="218" t="s">
        <v>241</v>
      </c>
      <c r="G171" s="219" t="s">
        <v>122</v>
      </c>
      <c r="H171" s="220">
        <v>16.199999999999999</v>
      </c>
      <c r="I171" s="221"/>
      <c r="J171" s="222">
        <f>ROUND(I171*H171,2)</f>
        <v>0</v>
      </c>
      <c r="K171" s="218" t="s">
        <v>123</v>
      </c>
      <c r="L171" s="42"/>
      <c r="M171" s="223" t="s">
        <v>1</v>
      </c>
      <c r="N171" s="224" t="s">
        <v>43</v>
      </c>
      <c r="O171" s="85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AR171" s="227" t="s">
        <v>124</v>
      </c>
      <c r="AT171" s="227" t="s">
        <v>119</v>
      </c>
      <c r="AU171" s="227" t="s">
        <v>85</v>
      </c>
      <c r="AY171" s="16" t="s">
        <v>117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6" t="s">
        <v>83</v>
      </c>
      <c r="BK171" s="228">
        <f>ROUND(I171*H171,2)</f>
        <v>0</v>
      </c>
      <c r="BL171" s="16" t="s">
        <v>124</v>
      </c>
      <c r="BM171" s="227" t="s">
        <v>242</v>
      </c>
    </row>
    <row r="172" s="1" customFormat="1" ht="72" customHeight="1">
      <c r="B172" s="37"/>
      <c r="C172" s="216" t="s">
        <v>243</v>
      </c>
      <c r="D172" s="216" t="s">
        <v>119</v>
      </c>
      <c r="E172" s="217" t="s">
        <v>244</v>
      </c>
      <c r="F172" s="218" t="s">
        <v>245</v>
      </c>
      <c r="G172" s="219" t="s">
        <v>132</v>
      </c>
      <c r="H172" s="220">
        <v>20.954000000000001</v>
      </c>
      <c r="I172" s="221"/>
      <c r="J172" s="222">
        <f>ROUND(I172*H172,2)</f>
        <v>0</v>
      </c>
      <c r="K172" s="218" t="s">
        <v>123</v>
      </c>
      <c r="L172" s="42"/>
      <c r="M172" s="223" t="s">
        <v>1</v>
      </c>
      <c r="N172" s="224" t="s">
        <v>43</v>
      </c>
      <c r="O172" s="85"/>
      <c r="P172" s="225">
        <f>O172*H172</f>
        <v>0</v>
      </c>
      <c r="Q172" s="225">
        <v>0.36037999999999998</v>
      </c>
      <c r="R172" s="225">
        <f>Q172*H172</f>
        <v>7.5514025199999999</v>
      </c>
      <c r="S172" s="225">
        <v>0</v>
      </c>
      <c r="T172" s="226">
        <f>S172*H172</f>
        <v>0</v>
      </c>
      <c r="AR172" s="227" t="s">
        <v>124</v>
      </c>
      <c r="AT172" s="227" t="s">
        <v>119</v>
      </c>
      <c r="AU172" s="227" t="s">
        <v>85</v>
      </c>
      <c r="AY172" s="16" t="s">
        <v>117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6" t="s">
        <v>83</v>
      </c>
      <c r="BK172" s="228">
        <f>ROUND(I172*H172,2)</f>
        <v>0</v>
      </c>
      <c r="BL172" s="16" t="s">
        <v>124</v>
      </c>
      <c r="BM172" s="227" t="s">
        <v>246</v>
      </c>
    </row>
    <row r="173" s="12" customFormat="1">
      <c r="B173" s="229"/>
      <c r="C173" s="230"/>
      <c r="D173" s="231" t="s">
        <v>134</v>
      </c>
      <c r="E173" s="232" t="s">
        <v>1</v>
      </c>
      <c r="F173" s="233" t="s">
        <v>247</v>
      </c>
      <c r="G173" s="230"/>
      <c r="H173" s="234">
        <v>20.954000000000001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134</v>
      </c>
      <c r="AU173" s="240" t="s">
        <v>85</v>
      </c>
      <c r="AV173" s="12" t="s">
        <v>85</v>
      </c>
      <c r="AW173" s="12" t="s">
        <v>34</v>
      </c>
      <c r="AX173" s="12" t="s">
        <v>83</v>
      </c>
      <c r="AY173" s="240" t="s">
        <v>117</v>
      </c>
    </row>
    <row r="174" s="1" customFormat="1" ht="16.5" customHeight="1">
      <c r="B174" s="37"/>
      <c r="C174" s="264" t="s">
        <v>248</v>
      </c>
      <c r="D174" s="264" t="s">
        <v>187</v>
      </c>
      <c r="E174" s="265" t="s">
        <v>249</v>
      </c>
      <c r="F174" s="266" t="s">
        <v>250</v>
      </c>
      <c r="G174" s="267" t="s">
        <v>251</v>
      </c>
      <c r="H174" s="268">
        <v>54.479999999999997</v>
      </c>
      <c r="I174" s="269"/>
      <c r="J174" s="270">
        <f>ROUND(I174*H174,2)</f>
        <v>0</v>
      </c>
      <c r="K174" s="266" t="s">
        <v>123</v>
      </c>
      <c r="L174" s="271"/>
      <c r="M174" s="272" t="s">
        <v>1</v>
      </c>
      <c r="N174" s="273" t="s">
        <v>43</v>
      </c>
      <c r="O174" s="85"/>
      <c r="P174" s="225">
        <f>O174*H174</f>
        <v>0</v>
      </c>
      <c r="Q174" s="225">
        <v>1</v>
      </c>
      <c r="R174" s="225">
        <f>Q174*H174</f>
        <v>54.479999999999997</v>
      </c>
      <c r="S174" s="225">
        <v>0</v>
      </c>
      <c r="T174" s="226">
        <f>S174*H174</f>
        <v>0</v>
      </c>
      <c r="AR174" s="227" t="s">
        <v>155</v>
      </c>
      <c r="AT174" s="227" t="s">
        <v>187</v>
      </c>
      <c r="AU174" s="227" t="s">
        <v>85</v>
      </c>
      <c r="AY174" s="16" t="s">
        <v>117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6" t="s">
        <v>83</v>
      </c>
      <c r="BK174" s="228">
        <f>ROUND(I174*H174,2)</f>
        <v>0</v>
      </c>
      <c r="BL174" s="16" t="s">
        <v>124</v>
      </c>
      <c r="BM174" s="227" t="s">
        <v>252</v>
      </c>
    </row>
    <row r="175" s="12" customFormat="1">
      <c r="B175" s="229"/>
      <c r="C175" s="230"/>
      <c r="D175" s="231" t="s">
        <v>134</v>
      </c>
      <c r="E175" s="232" t="s">
        <v>1</v>
      </c>
      <c r="F175" s="233" t="s">
        <v>253</v>
      </c>
      <c r="G175" s="230"/>
      <c r="H175" s="234">
        <v>54.479999999999997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AT175" s="240" t="s">
        <v>134</v>
      </c>
      <c r="AU175" s="240" t="s">
        <v>85</v>
      </c>
      <c r="AV175" s="12" t="s">
        <v>85</v>
      </c>
      <c r="AW175" s="12" t="s">
        <v>34</v>
      </c>
      <c r="AX175" s="12" t="s">
        <v>83</v>
      </c>
      <c r="AY175" s="240" t="s">
        <v>117</v>
      </c>
    </row>
    <row r="176" s="1" customFormat="1" ht="60" customHeight="1">
      <c r="B176" s="37"/>
      <c r="C176" s="216" t="s">
        <v>254</v>
      </c>
      <c r="D176" s="216" t="s">
        <v>119</v>
      </c>
      <c r="E176" s="217" t="s">
        <v>255</v>
      </c>
      <c r="F176" s="218" t="s">
        <v>256</v>
      </c>
      <c r="G176" s="219" t="s">
        <v>132</v>
      </c>
      <c r="H176" s="220">
        <v>5.5999999999999996</v>
      </c>
      <c r="I176" s="221"/>
      <c r="J176" s="222">
        <f>ROUND(I176*H176,2)</f>
        <v>0</v>
      </c>
      <c r="K176" s="218" t="s">
        <v>123</v>
      </c>
      <c r="L176" s="42"/>
      <c r="M176" s="223" t="s">
        <v>1</v>
      </c>
      <c r="N176" s="224" t="s">
        <v>43</v>
      </c>
      <c r="O176" s="85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AR176" s="227" t="s">
        <v>124</v>
      </c>
      <c r="AT176" s="227" t="s">
        <v>119</v>
      </c>
      <c r="AU176" s="227" t="s">
        <v>85</v>
      </c>
      <c r="AY176" s="16" t="s">
        <v>117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6" t="s">
        <v>83</v>
      </c>
      <c r="BK176" s="228">
        <f>ROUND(I176*H176,2)</f>
        <v>0</v>
      </c>
      <c r="BL176" s="16" t="s">
        <v>124</v>
      </c>
      <c r="BM176" s="227" t="s">
        <v>257</v>
      </c>
    </row>
    <row r="177" s="1" customFormat="1">
      <c r="B177" s="37"/>
      <c r="C177" s="38"/>
      <c r="D177" s="231" t="s">
        <v>173</v>
      </c>
      <c r="E177" s="38"/>
      <c r="F177" s="262" t="s">
        <v>258</v>
      </c>
      <c r="G177" s="38"/>
      <c r="H177" s="38"/>
      <c r="I177" s="132"/>
      <c r="J177" s="38"/>
      <c r="K177" s="38"/>
      <c r="L177" s="42"/>
      <c r="M177" s="263"/>
      <c r="N177" s="85"/>
      <c r="O177" s="85"/>
      <c r="P177" s="85"/>
      <c r="Q177" s="85"/>
      <c r="R177" s="85"/>
      <c r="S177" s="85"/>
      <c r="T177" s="86"/>
      <c r="AT177" s="16" t="s">
        <v>173</v>
      </c>
      <c r="AU177" s="16" t="s">
        <v>85</v>
      </c>
    </row>
    <row r="178" s="12" customFormat="1">
      <c r="B178" s="229"/>
      <c r="C178" s="230"/>
      <c r="D178" s="231" t="s">
        <v>134</v>
      </c>
      <c r="E178" s="232" t="s">
        <v>1</v>
      </c>
      <c r="F178" s="233" t="s">
        <v>259</v>
      </c>
      <c r="G178" s="230"/>
      <c r="H178" s="234">
        <v>5.5999999999999996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134</v>
      </c>
      <c r="AU178" s="240" t="s">
        <v>85</v>
      </c>
      <c r="AV178" s="12" t="s">
        <v>85</v>
      </c>
      <c r="AW178" s="12" t="s">
        <v>34</v>
      </c>
      <c r="AX178" s="12" t="s">
        <v>83</v>
      </c>
      <c r="AY178" s="240" t="s">
        <v>117</v>
      </c>
    </row>
    <row r="179" s="1" customFormat="1" ht="60" customHeight="1">
      <c r="B179" s="37"/>
      <c r="C179" s="216" t="s">
        <v>260</v>
      </c>
      <c r="D179" s="216" t="s">
        <v>119</v>
      </c>
      <c r="E179" s="217" t="s">
        <v>261</v>
      </c>
      <c r="F179" s="218" t="s">
        <v>262</v>
      </c>
      <c r="G179" s="219" t="s">
        <v>132</v>
      </c>
      <c r="H179" s="220">
        <v>121.101</v>
      </c>
      <c r="I179" s="221"/>
      <c r="J179" s="222">
        <f>ROUND(I179*H179,2)</f>
        <v>0</v>
      </c>
      <c r="K179" s="218" t="s">
        <v>123</v>
      </c>
      <c r="L179" s="42"/>
      <c r="M179" s="223" t="s">
        <v>1</v>
      </c>
      <c r="N179" s="224" t="s">
        <v>43</v>
      </c>
      <c r="O179" s="85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AR179" s="227" t="s">
        <v>124</v>
      </c>
      <c r="AT179" s="227" t="s">
        <v>119</v>
      </c>
      <c r="AU179" s="227" t="s">
        <v>85</v>
      </c>
      <c r="AY179" s="16" t="s">
        <v>117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6" t="s">
        <v>83</v>
      </c>
      <c r="BK179" s="228">
        <f>ROUND(I179*H179,2)</f>
        <v>0</v>
      </c>
      <c r="BL179" s="16" t="s">
        <v>124</v>
      </c>
      <c r="BM179" s="227" t="s">
        <v>263</v>
      </c>
    </row>
    <row r="180" s="13" customFormat="1">
      <c r="B180" s="241"/>
      <c r="C180" s="242"/>
      <c r="D180" s="231" t="s">
        <v>134</v>
      </c>
      <c r="E180" s="243" t="s">
        <v>1</v>
      </c>
      <c r="F180" s="244" t="s">
        <v>264</v>
      </c>
      <c r="G180" s="242"/>
      <c r="H180" s="243" t="s">
        <v>1</v>
      </c>
      <c r="I180" s="245"/>
      <c r="J180" s="242"/>
      <c r="K180" s="242"/>
      <c r="L180" s="246"/>
      <c r="M180" s="247"/>
      <c r="N180" s="248"/>
      <c r="O180" s="248"/>
      <c r="P180" s="248"/>
      <c r="Q180" s="248"/>
      <c r="R180" s="248"/>
      <c r="S180" s="248"/>
      <c r="T180" s="249"/>
      <c r="AT180" s="250" t="s">
        <v>134</v>
      </c>
      <c r="AU180" s="250" t="s">
        <v>85</v>
      </c>
      <c r="AV180" s="13" t="s">
        <v>83</v>
      </c>
      <c r="AW180" s="13" t="s">
        <v>34</v>
      </c>
      <c r="AX180" s="13" t="s">
        <v>78</v>
      </c>
      <c r="AY180" s="250" t="s">
        <v>117</v>
      </c>
    </row>
    <row r="181" s="12" customFormat="1">
      <c r="B181" s="229"/>
      <c r="C181" s="230"/>
      <c r="D181" s="231" t="s">
        <v>134</v>
      </c>
      <c r="E181" s="232" t="s">
        <v>1</v>
      </c>
      <c r="F181" s="233" t="s">
        <v>265</v>
      </c>
      <c r="G181" s="230"/>
      <c r="H181" s="234">
        <v>53.588999999999999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134</v>
      </c>
      <c r="AU181" s="240" t="s">
        <v>85</v>
      </c>
      <c r="AV181" s="12" t="s">
        <v>85</v>
      </c>
      <c r="AW181" s="12" t="s">
        <v>34</v>
      </c>
      <c r="AX181" s="12" t="s">
        <v>78</v>
      </c>
      <c r="AY181" s="240" t="s">
        <v>117</v>
      </c>
    </row>
    <row r="182" s="13" customFormat="1">
      <c r="B182" s="241"/>
      <c r="C182" s="242"/>
      <c r="D182" s="231" t="s">
        <v>134</v>
      </c>
      <c r="E182" s="243" t="s">
        <v>1</v>
      </c>
      <c r="F182" s="244" t="s">
        <v>266</v>
      </c>
      <c r="G182" s="242"/>
      <c r="H182" s="243" t="s">
        <v>1</v>
      </c>
      <c r="I182" s="245"/>
      <c r="J182" s="242"/>
      <c r="K182" s="242"/>
      <c r="L182" s="246"/>
      <c r="M182" s="247"/>
      <c r="N182" s="248"/>
      <c r="O182" s="248"/>
      <c r="P182" s="248"/>
      <c r="Q182" s="248"/>
      <c r="R182" s="248"/>
      <c r="S182" s="248"/>
      <c r="T182" s="249"/>
      <c r="AT182" s="250" t="s">
        <v>134</v>
      </c>
      <c r="AU182" s="250" t="s">
        <v>85</v>
      </c>
      <c r="AV182" s="13" t="s">
        <v>83</v>
      </c>
      <c r="AW182" s="13" t="s">
        <v>34</v>
      </c>
      <c r="AX182" s="13" t="s">
        <v>78</v>
      </c>
      <c r="AY182" s="250" t="s">
        <v>117</v>
      </c>
    </row>
    <row r="183" s="12" customFormat="1">
      <c r="B183" s="229"/>
      <c r="C183" s="230"/>
      <c r="D183" s="231" t="s">
        <v>134</v>
      </c>
      <c r="E183" s="232" t="s">
        <v>1</v>
      </c>
      <c r="F183" s="233" t="s">
        <v>267</v>
      </c>
      <c r="G183" s="230"/>
      <c r="H183" s="234">
        <v>67.512</v>
      </c>
      <c r="I183" s="235"/>
      <c r="J183" s="230"/>
      <c r="K183" s="230"/>
      <c r="L183" s="236"/>
      <c r="M183" s="237"/>
      <c r="N183" s="238"/>
      <c r="O183" s="238"/>
      <c r="P183" s="238"/>
      <c r="Q183" s="238"/>
      <c r="R183" s="238"/>
      <c r="S183" s="238"/>
      <c r="T183" s="239"/>
      <c r="AT183" s="240" t="s">
        <v>134</v>
      </c>
      <c r="AU183" s="240" t="s">
        <v>85</v>
      </c>
      <c r="AV183" s="12" t="s">
        <v>85</v>
      </c>
      <c r="AW183" s="12" t="s">
        <v>34</v>
      </c>
      <c r="AX183" s="12" t="s">
        <v>78</v>
      </c>
      <c r="AY183" s="240" t="s">
        <v>117</v>
      </c>
    </row>
    <row r="184" s="14" customFormat="1">
      <c r="B184" s="251"/>
      <c r="C184" s="252"/>
      <c r="D184" s="231" t="s">
        <v>134</v>
      </c>
      <c r="E184" s="253" t="s">
        <v>1</v>
      </c>
      <c r="F184" s="254" t="s">
        <v>163</v>
      </c>
      <c r="G184" s="252"/>
      <c r="H184" s="255">
        <v>121.101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AT184" s="261" t="s">
        <v>134</v>
      </c>
      <c r="AU184" s="261" t="s">
        <v>85</v>
      </c>
      <c r="AV184" s="14" t="s">
        <v>124</v>
      </c>
      <c r="AW184" s="14" t="s">
        <v>34</v>
      </c>
      <c r="AX184" s="14" t="s">
        <v>83</v>
      </c>
      <c r="AY184" s="261" t="s">
        <v>117</v>
      </c>
    </row>
    <row r="185" s="1" customFormat="1" ht="72" customHeight="1">
      <c r="B185" s="37"/>
      <c r="C185" s="216" t="s">
        <v>268</v>
      </c>
      <c r="D185" s="216" t="s">
        <v>119</v>
      </c>
      <c r="E185" s="217" t="s">
        <v>269</v>
      </c>
      <c r="F185" s="218" t="s">
        <v>270</v>
      </c>
      <c r="G185" s="219" t="s">
        <v>251</v>
      </c>
      <c r="H185" s="220">
        <v>1.5549999999999999</v>
      </c>
      <c r="I185" s="221"/>
      <c r="J185" s="222">
        <f>ROUND(I185*H185,2)</f>
        <v>0</v>
      </c>
      <c r="K185" s="218" t="s">
        <v>271</v>
      </c>
      <c r="L185" s="42"/>
      <c r="M185" s="223" t="s">
        <v>1</v>
      </c>
      <c r="N185" s="224" t="s">
        <v>43</v>
      </c>
      <c r="O185" s="85"/>
      <c r="P185" s="225">
        <f>O185*H185</f>
        <v>0</v>
      </c>
      <c r="Q185" s="225">
        <v>1.0958000000000001</v>
      </c>
      <c r="R185" s="225">
        <f>Q185*H185</f>
        <v>1.7039690000000001</v>
      </c>
      <c r="S185" s="225">
        <v>0</v>
      </c>
      <c r="T185" s="226">
        <f>S185*H185</f>
        <v>0</v>
      </c>
      <c r="AR185" s="227" t="s">
        <v>124</v>
      </c>
      <c r="AT185" s="227" t="s">
        <v>119</v>
      </c>
      <c r="AU185" s="227" t="s">
        <v>85</v>
      </c>
      <c r="AY185" s="16" t="s">
        <v>117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6" t="s">
        <v>83</v>
      </c>
      <c r="BK185" s="228">
        <f>ROUND(I185*H185,2)</f>
        <v>0</v>
      </c>
      <c r="BL185" s="16" t="s">
        <v>124</v>
      </c>
      <c r="BM185" s="227" t="s">
        <v>272</v>
      </c>
    </row>
    <row r="186" s="13" customFormat="1">
      <c r="B186" s="241"/>
      <c r="C186" s="242"/>
      <c r="D186" s="231" t="s">
        <v>134</v>
      </c>
      <c r="E186" s="243" t="s">
        <v>1</v>
      </c>
      <c r="F186" s="244" t="s">
        <v>273</v>
      </c>
      <c r="G186" s="242"/>
      <c r="H186" s="243" t="s">
        <v>1</v>
      </c>
      <c r="I186" s="245"/>
      <c r="J186" s="242"/>
      <c r="K186" s="242"/>
      <c r="L186" s="246"/>
      <c r="M186" s="247"/>
      <c r="N186" s="248"/>
      <c r="O186" s="248"/>
      <c r="P186" s="248"/>
      <c r="Q186" s="248"/>
      <c r="R186" s="248"/>
      <c r="S186" s="248"/>
      <c r="T186" s="249"/>
      <c r="AT186" s="250" t="s">
        <v>134</v>
      </c>
      <c r="AU186" s="250" t="s">
        <v>85</v>
      </c>
      <c r="AV186" s="13" t="s">
        <v>83</v>
      </c>
      <c r="AW186" s="13" t="s">
        <v>34</v>
      </c>
      <c r="AX186" s="13" t="s">
        <v>78</v>
      </c>
      <c r="AY186" s="250" t="s">
        <v>117</v>
      </c>
    </row>
    <row r="187" s="12" customFormat="1">
      <c r="B187" s="229"/>
      <c r="C187" s="230"/>
      <c r="D187" s="231" t="s">
        <v>134</v>
      </c>
      <c r="E187" s="232" t="s">
        <v>1</v>
      </c>
      <c r="F187" s="233" t="s">
        <v>274</v>
      </c>
      <c r="G187" s="230"/>
      <c r="H187" s="234">
        <v>0.80100000000000005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AT187" s="240" t="s">
        <v>134</v>
      </c>
      <c r="AU187" s="240" t="s">
        <v>85</v>
      </c>
      <c r="AV187" s="12" t="s">
        <v>85</v>
      </c>
      <c r="AW187" s="12" t="s">
        <v>34</v>
      </c>
      <c r="AX187" s="12" t="s">
        <v>78</v>
      </c>
      <c r="AY187" s="240" t="s">
        <v>117</v>
      </c>
    </row>
    <row r="188" s="13" customFormat="1">
      <c r="B188" s="241"/>
      <c r="C188" s="242"/>
      <c r="D188" s="231" t="s">
        <v>134</v>
      </c>
      <c r="E188" s="243" t="s">
        <v>1</v>
      </c>
      <c r="F188" s="244" t="s">
        <v>275</v>
      </c>
      <c r="G188" s="242"/>
      <c r="H188" s="243" t="s">
        <v>1</v>
      </c>
      <c r="I188" s="245"/>
      <c r="J188" s="242"/>
      <c r="K188" s="242"/>
      <c r="L188" s="246"/>
      <c r="M188" s="247"/>
      <c r="N188" s="248"/>
      <c r="O188" s="248"/>
      <c r="P188" s="248"/>
      <c r="Q188" s="248"/>
      <c r="R188" s="248"/>
      <c r="S188" s="248"/>
      <c r="T188" s="249"/>
      <c r="AT188" s="250" t="s">
        <v>134</v>
      </c>
      <c r="AU188" s="250" t="s">
        <v>85</v>
      </c>
      <c r="AV188" s="13" t="s">
        <v>83</v>
      </c>
      <c r="AW188" s="13" t="s">
        <v>34</v>
      </c>
      <c r="AX188" s="13" t="s">
        <v>78</v>
      </c>
      <c r="AY188" s="250" t="s">
        <v>117</v>
      </c>
    </row>
    <row r="189" s="12" customFormat="1">
      <c r="B189" s="229"/>
      <c r="C189" s="230"/>
      <c r="D189" s="231" t="s">
        <v>134</v>
      </c>
      <c r="E189" s="232" t="s">
        <v>1</v>
      </c>
      <c r="F189" s="233" t="s">
        <v>276</v>
      </c>
      <c r="G189" s="230"/>
      <c r="H189" s="234">
        <v>0.754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AT189" s="240" t="s">
        <v>134</v>
      </c>
      <c r="AU189" s="240" t="s">
        <v>85</v>
      </c>
      <c r="AV189" s="12" t="s">
        <v>85</v>
      </c>
      <c r="AW189" s="12" t="s">
        <v>34</v>
      </c>
      <c r="AX189" s="12" t="s">
        <v>78</v>
      </c>
      <c r="AY189" s="240" t="s">
        <v>117</v>
      </c>
    </row>
    <row r="190" s="14" customFormat="1">
      <c r="B190" s="251"/>
      <c r="C190" s="252"/>
      <c r="D190" s="231" t="s">
        <v>134</v>
      </c>
      <c r="E190" s="253" t="s">
        <v>1</v>
      </c>
      <c r="F190" s="254" t="s">
        <v>163</v>
      </c>
      <c r="G190" s="252"/>
      <c r="H190" s="255">
        <v>1.5550000000000002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AT190" s="261" t="s">
        <v>134</v>
      </c>
      <c r="AU190" s="261" t="s">
        <v>85</v>
      </c>
      <c r="AV190" s="14" t="s">
        <v>124</v>
      </c>
      <c r="AW190" s="14" t="s">
        <v>34</v>
      </c>
      <c r="AX190" s="14" t="s">
        <v>83</v>
      </c>
      <c r="AY190" s="261" t="s">
        <v>117</v>
      </c>
    </row>
    <row r="191" s="1" customFormat="1" ht="72" customHeight="1">
      <c r="B191" s="37"/>
      <c r="C191" s="216" t="s">
        <v>277</v>
      </c>
      <c r="D191" s="216" t="s">
        <v>119</v>
      </c>
      <c r="E191" s="217" t="s">
        <v>278</v>
      </c>
      <c r="F191" s="218" t="s">
        <v>279</v>
      </c>
      <c r="G191" s="219" t="s">
        <v>251</v>
      </c>
      <c r="H191" s="220">
        <v>2.1960000000000002</v>
      </c>
      <c r="I191" s="221"/>
      <c r="J191" s="222">
        <f>ROUND(I191*H191,2)</f>
        <v>0</v>
      </c>
      <c r="K191" s="218" t="s">
        <v>271</v>
      </c>
      <c r="L191" s="42"/>
      <c r="M191" s="223" t="s">
        <v>1</v>
      </c>
      <c r="N191" s="224" t="s">
        <v>43</v>
      </c>
      <c r="O191" s="85"/>
      <c r="P191" s="225">
        <f>O191*H191</f>
        <v>0</v>
      </c>
      <c r="Q191" s="225">
        <v>1.0563100000000001</v>
      </c>
      <c r="R191" s="225">
        <f>Q191*H191</f>
        <v>2.3196567600000004</v>
      </c>
      <c r="S191" s="225">
        <v>0</v>
      </c>
      <c r="T191" s="226">
        <f>S191*H191</f>
        <v>0</v>
      </c>
      <c r="AR191" s="227" t="s">
        <v>124</v>
      </c>
      <c r="AT191" s="227" t="s">
        <v>119</v>
      </c>
      <c r="AU191" s="227" t="s">
        <v>85</v>
      </c>
      <c r="AY191" s="16" t="s">
        <v>117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6" t="s">
        <v>83</v>
      </c>
      <c r="BK191" s="228">
        <f>ROUND(I191*H191,2)</f>
        <v>0</v>
      </c>
      <c r="BL191" s="16" t="s">
        <v>124</v>
      </c>
      <c r="BM191" s="227" t="s">
        <v>280</v>
      </c>
    </row>
    <row r="192" s="13" customFormat="1">
      <c r="B192" s="241"/>
      <c r="C192" s="242"/>
      <c r="D192" s="231" t="s">
        <v>134</v>
      </c>
      <c r="E192" s="243" t="s">
        <v>1</v>
      </c>
      <c r="F192" s="244" t="s">
        <v>281</v>
      </c>
      <c r="G192" s="242"/>
      <c r="H192" s="243" t="s">
        <v>1</v>
      </c>
      <c r="I192" s="245"/>
      <c r="J192" s="242"/>
      <c r="K192" s="242"/>
      <c r="L192" s="246"/>
      <c r="M192" s="247"/>
      <c r="N192" s="248"/>
      <c r="O192" s="248"/>
      <c r="P192" s="248"/>
      <c r="Q192" s="248"/>
      <c r="R192" s="248"/>
      <c r="S192" s="248"/>
      <c r="T192" s="249"/>
      <c r="AT192" s="250" t="s">
        <v>134</v>
      </c>
      <c r="AU192" s="250" t="s">
        <v>85</v>
      </c>
      <c r="AV192" s="13" t="s">
        <v>83</v>
      </c>
      <c r="AW192" s="13" t="s">
        <v>34</v>
      </c>
      <c r="AX192" s="13" t="s">
        <v>78</v>
      </c>
      <c r="AY192" s="250" t="s">
        <v>117</v>
      </c>
    </row>
    <row r="193" s="12" customFormat="1">
      <c r="B193" s="229"/>
      <c r="C193" s="230"/>
      <c r="D193" s="231" t="s">
        <v>134</v>
      </c>
      <c r="E193" s="232" t="s">
        <v>1</v>
      </c>
      <c r="F193" s="233" t="s">
        <v>282</v>
      </c>
      <c r="G193" s="230"/>
      <c r="H193" s="234">
        <v>2.1960000000000002</v>
      </c>
      <c r="I193" s="235"/>
      <c r="J193" s="230"/>
      <c r="K193" s="230"/>
      <c r="L193" s="236"/>
      <c r="M193" s="237"/>
      <c r="N193" s="238"/>
      <c r="O193" s="238"/>
      <c r="P193" s="238"/>
      <c r="Q193" s="238"/>
      <c r="R193" s="238"/>
      <c r="S193" s="238"/>
      <c r="T193" s="239"/>
      <c r="AT193" s="240" t="s">
        <v>134</v>
      </c>
      <c r="AU193" s="240" t="s">
        <v>85</v>
      </c>
      <c r="AV193" s="12" t="s">
        <v>85</v>
      </c>
      <c r="AW193" s="12" t="s">
        <v>34</v>
      </c>
      <c r="AX193" s="12" t="s">
        <v>83</v>
      </c>
      <c r="AY193" s="240" t="s">
        <v>117</v>
      </c>
    </row>
    <row r="194" s="1" customFormat="1" ht="84" customHeight="1">
      <c r="B194" s="37"/>
      <c r="C194" s="216" t="s">
        <v>283</v>
      </c>
      <c r="D194" s="216" t="s">
        <v>119</v>
      </c>
      <c r="E194" s="217" t="s">
        <v>284</v>
      </c>
      <c r="F194" s="218" t="s">
        <v>285</v>
      </c>
      <c r="G194" s="219" t="s">
        <v>251</v>
      </c>
      <c r="H194" s="220">
        <v>0.104</v>
      </c>
      <c r="I194" s="221"/>
      <c r="J194" s="222">
        <f>ROUND(I194*H194,2)</f>
        <v>0</v>
      </c>
      <c r="K194" s="218" t="s">
        <v>271</v>
      </c>
      <c r="L194" s="42"/>
      <c r="M194" s="223" t="s">
        <v>1</v>
      </c>
      <c r="N194" s="224" t="s">
        <v>43</v>
      </c>
      <c r="O194" s="85"/>
      <c r="P194" s="225">
        <f>O194*H194</f>
        <v>0</v>
      </c>
      <c r="Q194" s="225">
        <v>1.0395099999999999</v>
      </c>
      <c r="R194" s="225">
        <f>Q194*H194</f>
        <v>0.10810903999999999</v>
      </c>
      <c r="S194" s="225">
        <v>0</v>
      </c>
      <c r="T194" s="226">
        <f>S194*H194</f>
        <v>0</v>
      </c>
      <c r="AR194" s="227" t="s">
        <v>124</v>
      </c>
      <c r="AT194" s="227" t="s">
        <v>119</v>
      </c>
      <c r="AU194" s="227" t="s">
        <v>85</v>
      </c>
      <c r="AY194" s="16" t="s">
        <v>117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6" t="s">
        <v>83</v>
      </c>
      <c r="BK194" s="228">
        <f>ROUND(I194*H194,2)</f>
        <v>0</v>
      </c>
      <c r="BL194" s="16" t="s">
        <v>124</v>
      </c>
      <c r="BM194" s="227" t="s">
        <v>286</v>
      </c>
    </row>
    <row r="195" s="12" customFormat="1">
      <c r="B195" s="229"/>
      <c r="C195" s="230"/>
      <c r="D195" s="231" t="s">
        <v>134</v>
      </c>
      <c r="E195" s="232" t="s">
        <v>1</v>
      </c>
      <c r="F195" s="233" t="s">
        <v>287</v>
      </c>
      <c r="G195" s="230"/>
      <c r="H195" s="234">
        <v>0.104</v>
      </c>
      <c r="I195" s="235"/>
      <c r="J195" s="230"/>
      <c r="K195" s="230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134</v>
      </c>
      <c r="AU195" s="240" t="s">
        <v>85</v>
      </c>
      <c r="AV195" s="12" t="s">
        <v>85</v>
      </c>
      <c r="AW195" s="12" t="s">
        <v>34</v>
      </c>
      <c r="AX195" s="12" t="s">
        <v>83</v>
      </c>
      <c r="AY195" s="240" t="s">
        <v>117</v>
      </c>
    </row>
    <row r="196" s="1" customFormat="1" ht="36" customHeight="1">
      <c r="B196" s="37"/>
      <c r="C196" s="216" t="s">
        <v>288</v>
      </c>
      <c r="D196" s="216" t="s">
        <v>119</v>
      </c>
      <c r="E196" s="217" t="s">
        <v>289</v>
      </c>
      <c r="F196" s="218" t="s">
        <v>290</v>
      </c>
      <c r="G196" s="219" t="s">
        <v>291</v>
      </c>
      <c r="H196" s="220">
        <v>419</v>
      </c>
      <c r="I196" s="221"/>
      <c r="J196" s="222">
        <f>ROUND(I196*H196,2)</f>
        <v>0</v>
      </c>
      <c r="K196" s="218" t="s">
        <v>1</v>
      </c>
      <c r="L196" s="42"/>
      <c r="M196" s="223" t="s">
        <v>1</v>
      </c>
      <c r="N196" s="224" t="s">
        <v>43</v>
      </c>
      <c r="O196" s="85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AR196" s="227" t="s">
        <v>124</v>
      </c>
      <c r="AT196" s="227" t="s">
        <v>119</v>
      </c>
      <c r="AU196" s="227" t="s">
        <v>85</v>
      </c>
      <c r="AY196" s="16" t="s">
        <v>117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6" t="s">
        <v>83</v>
      </c>
      <c r="BK196" s="228">
        <f>ROUND(I196*H196,2)</f>
        <v>0</v>
      </c>
      <c r="BL196" s="16" t="s">
        <v>124</v>
      </c>
      <c r="BM196" s="227" t="s">
        <v>292</v>
      </c>
    </row>
    <row r="197" s="11" customFormat="1" ht="22.8" customHeight="1">
      <c r="B197" s="200"/>
      <c r="C197" s="201"/>
      <c r="D197" s="202" t="s">
        <v>77</v>
      </c>
      <c r="E197" s="214" t="s">
        <v>124</v>
      </c>
      <c r="F197" s="214" t="s">
        <v>293</v>
      </c>
      <c r="G197" s="201"/>
      <c r="H197" s="201"/>
      <c r="I197" s="204"/>
      <c r="J197" s="215">
        <f>BK197</f>
        <v>0</v>
      </c>
      <c r="K197" s="201"/>
      <c r="L197" s="206"/>
      <c r="M197" s="207"/>
      <c r="N197" s="208"/>
      <c r="O197" s="208"/>
      <c r="P197" s="209">
        <f>SUM(P198:P208)</f>
        <v>0</v>
      </c>
      <c r="Q197" s="208"/>
      <c r="R197" s="209">
        <f>SUM(R198:R208)</f>
        <v>59.124093400000007</v>
      </c>
      <c r="S197" s="208"/>
      <c r="T197" s="210">
        <f>SUM(T198:T208)</f>
        <v>0</v>
      </c>
      <c r="AR197" s="211" t="s">
        <v>83</v>
      </c>
      <c r="AT197" s="212" t="s">
        <v>77</v>
      </c>
      <c r="AU197" s="212" t="s">
        <v>83</v>
      </c>
      <c r="AY197" s="211" t="s">
        <v>117</v>
      </c>
      <c r="BK197" s="213">
        <f>SUM(BK198:BK208)</f>
        <v>0</v>
      </c>
    </row>
    <row r="198" s="1" customFormat="1" ht="24" customHeight="1">
      <c r="B198" s="37"/>
      <c r="C198" s="216" t="s">
        <v>294</v>
      </c>
      <c r="D198" s="216" t="s">
        <v>119</v>
      </c>
      <c r="E198" s="217" t="s">
        <v>295</v>
      </c>
      <c r="F198" s="218" t="s">
        <v>296</v>
      </c>
      <c r="G198" s="219" t="s">
        <v>122</v>
      </c>
      <c r="H198" s="220">
        <v>32.520000000000003</v>
      </c>
      <c r="I198" s="221"/>
      <c r="J198" s="222">
        <f>ROUND(I198*H198,2)</f>
        <v>0</v>
      </c>
      <c r="K198" s="218" t="s">
        <v>123</v>
      </c>
      <c r="L198" s="42"/>
      <c r="M198" s="223" t="s">
        <v>1</v>
      </c>
      <c r="N198" s="224" t="s">
        <v>43</v>
      </c>
      <c r="O198" s="85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AR198" s="227" t="s">
        <v>124</v>
      </c>
      <c r="AT198" s="227" t="s">
        <v>119</v>
      </c>
      <c r="AU198" s="227" t="s">
        <v>85</v>
      </c>
      <c r="AY198" s="16" t="s">
        <v>117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6" t="s">
        <v>83</v>
      </c>
      <c r="BK198" s="228">
        <f>ROUND(I198*H198,2)</f>
        <v>0</v>
      </c>
      <c r="BL198" s="16" t="s">
        <v>124</v>
      </c>
      <c r="BM198" s="227" t="s">
        <v>297</v>
      </c>
    </row>
    <row r="199" s="12" customFormat="1">
      <c r="B199" s="229"/>
      <c r="C199" s="230"/>
      <c r="D199" s="231" t="s">
        <v>134</v>
      </c>
      <c r="E199" s="232" t="s">
        <v>1</v>
      </c>
      <c r="F199" s="233" t="s">
        <v>202</v>
      </c>
      <c r="G199" s="230"/>
      <c r="H199" s="234">
        <v>32.520000000000003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134</v>
      </c>
      <c r="AU199" s="240" t="s">
        <v>85</v>
      </c>
      <c r="AV199" s="12" t="s">
        <v>85</v>
      </c>
      <c r="AW199" s="12" t="s">
        <v>34</v>
      </c>
      <c r="AX199" s="12" t="s">
        <v>83</v>
      </c>
      <c r="AY199" s="240" t="s">
        <v>117</v>
      </c>
    </row>
    <row r="200" s="1" customFormat="1" ht="24" customHeight="1">
      <c r="B200" s="37"/>
      <c r="C200" s="216" t="s">
        <v>298</v>
      </c>
      <c r="D200" s="216" t="s">
        <v>119</v>
      </c>
      <c r="E200" s="217" t="s">
        <v>299</v>
      </c>
      <c r="F200" s="218" t="s">
        <v>300</v>
      </c>
      <c r="G200" s="219" t="s">
        <v>122</v>
      </c>
      <c r="H200" s="220">
        <v>49.609999999999999</v>
      </c>
      <c r="I200" s="221"/>
      <c r="J200" s="222">
        <f>ROUND(I200*H200,2)</f>
        <v>0</v>
      </c>
      <c r="K200" s="218" t="s">
        <v>1</v>
      </c>
      <c r="L200" s="42"/>
      <c r="M200" s="223" t="s">
        <v>1</v>
      </c>
      <c r="N200" s="224" t="s">
        <v>43</v>
      </c>
      <c r="O200" s="85"/>
      <c r="P200" s="225">
        <f>O200*H200</f>
        <v>0</v>
      </c>
      <c r="Q200" s="225">
        <v>0.18729999999999999</v>
      </c>
      <c r="R200" s="225">
        <f>Q200*H200</f>
        <v>9.2919529999999995</v>
      </c>
      <c r="S200" s="225">
        <v>0</v>
      </c>
      <c r="T200" s="226">
        <f>S200*H200</f>
        <v>0</v>
      </c>
      <c r="AR200" s="227" t="s">
        <v>124</v>
      </c>
      <c r="AT200" s="227" t="s">
        <v>119</v>
      </c>
      <c r="AU200" s="227" t="s">
        <v>85</v>
      </c>
      <c r="AY200" s="16" t="s">
        <v>117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6" t="s">
        <v>83</v>
      </c>
      <c r="BK200" s="228">
        <f>ROUND(I200*H200,2)</f>
        <v>0</v>
      </c>
      <c r="BL200" s="16" t="s">
        <v>124</v>
      </c>
      <c r="BM200" s="227" t="s">
        <v>301</v>
      </c>
    </row>
    <row r="201" s="12" customFormat="1">
      <c r="B201" s="229"/>
      <c r="C201" s="230"/>
      <c r="D201" s="231" t="s">
        <v>134</v>
      </c>
      <c r="E201" s="232" t="s">
        <v>1</v>
      </c>
      <c r="F201" s="233" t="s">
        <v>302</v>
      </c>
      <c r="G201" s="230"/>
      <c r="H201" s="234">
        <v>49.609999999999999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AT201" s="240" t="s">
        <v>134</v>
      </c>
      <c r="AU201" s="240" t="s">
        <v>85</v>
      </c>
      <c r="AV201" s="12" t="s">
        <v>85</v>
      </c>
      <c r="AW201" s="12" t="s">
        <v>34</v>
      </c>
      <c r="AX201" s="12" t="s">
        <v>83</v>
      </c>
      <c r="AY201" s="240" t="s">
        <v>117</v>
      </c>
    </row>
    <row r="202" s="1" customFormat="1" ht="24" customHeight="1">
      <c r="B202" s="37"/>
      <c r="C202" s="216" t="s">
        <v>303</v>
      </c>
      <c r="D202" s="216" t="s">
        <v>119</v>
      </c>
      <c r="E202" s="217" t="s">
        <v>304</v>
      </c>
      <c r="F202" s="218" t="s">
        <v>305</v>
      </c>
      <c r="G202" s="219" t="s">
        <v>132</v>
      </c>
      <c r="H202" s="220">
        <v>2.7330000000000001</v>
      </c>
      <c r="I202" s="221"/>
      <c r="J202" s="222">
        <f>ROUND(I202*H202,2)</f>
        <v>0</v>
      </c>
      <c r="K202" s="218" t="s">
        <v>1</v>
      </c>
      <c r="L202" s="42"/>
      <c r="M202" s="223" t="s">
        <v>1</v>
      </c>
      <c r="N202" s="224" t="s">
        <v>43</v>
      </c>
      <c r="O202" s="85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AR202" s="227" t="s">
        <v>124</v>
      </c>
      <c r="AT202" s="227" t="s">
        <v>119</v>
      </c>
      <c r="AU202" s="227" t="s">
        <v>85</v>
      </c>
      <c r="AY202" s="16" t="s">
        <v>117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6" t="s">
        <v>83</v>
      </c>
      <c r="BK202" s="228">
        <f>ROUND(I202*H202,2)</f>
        <v>0</v>
      </c>
      <c r="BL202" s="16" t="s">
        <v>124</v>
      </c>
      <c r="BM202" s="227" t="s">
        <v>306</v>
      </c>
    </row>
    <row r="203" s="12" customFormat="1">
      <c r="B203" s="229"/>
      <c r="C203" s="230"/>
      <c r="D203" s="231" t="s">
        <v>134</v>
      </c>
      <c r="E203" s="232" t="s">
        <v>1</v>
      </c>
      <c r="F203" s="233" t="s">
        <v>307</v>
      </c>
      <c r="G203" s="230"/>
      <c r="H203" s="234">
        <v>2.7330000000000001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AT203" s="240" t="s">
        <v>134</v>
      </c>
      <c r="AU203" s="240" t="s">
        <v>85</v>
      </c>
      <c r="AV203" s="12" t="s">
        <v>85</v>
      </c>
      <c r="AW203" s="12" t="s">
        <v>34</v>
      </c>
      <c r="AX203" s="12" t="s">
        <v>83</v>
      </c>
      <c r="AY203" s="240" t="s">
        <v>117</v>
      </c>
    </row>
    <row r="204" s="1" customFormat="1" ht="16.5" customHeight="1">
      <c r="B204" s="37"/>
      <c r="C204" s="216" t="s">
        <v>308</v>
      </c>
      <c r="D204" s="216" t="s">
        <v>119</v>
      </c>
      <c r="E204" s="217" t="s">
        <v>309</v>
      </c>
      <c r="F204" s="218" t="s">
        <v>310</v>
      </c>
      <c r="G204" s="219" t="s">
        <v>132</v>
      </c>
      <c r="H204" s="220">
        <v>11.664</v>
      </c>
      <c r="I204" s="221"/>
      <c r="J204" s="222">
        <f>ROUND(I204*H204,2)</f>
        <v>0</v>
      </c>
      <c r="K204" s="218" t="s">
        <v>1</v>
      </c>
      <c r="L204" s="42"/>
      <c r="M204" s="223" t="s">
        <v>1</v>
      </c>
      <c r="N204" s="224" t="s">
        <v>43</v>
      </c>
      <c r="O204" s="85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AR204" s="227" t="s">
        <v>124</v>
      </c>
      <c r="AT204" s="227" t="s">
        <v>119</v>
      </c>
      <c r="AU204" s="227" t="s">
        <v>85</v>
      </c>
      <c r="AY204" s="16" t="s">
        <v>117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6" t="s">
        <v>83</v>
      </c>
      <c r="BK204" s="228">
        <f>ROUND(I204*H204,2)</f>
        <v>0</v>
      </c>
      <c r="BL204" s="16" t="s">
        <v>124</v>
      </c>
      <c r="BM204" s="227" t="s">
        <v>311</v>
      </c>
    </row>
    <row r="205" s="12" customFormat="1">
      <c r="B205" s="229"/>
      <c r="C205" s="230"/>
      <c r="D205" s="231" t="s">
        <v>134</v>
      </c>
      <c r="E205" s="232" t="s">
        <v>1</v>
      </c>
      <c r="F205" s="233" t="s">
        <v>312</v>
      </c>
      <c r="G205" s="230"/>
      <c r="H205" s="234">
        <v>11.664</v>
      </c>
      <c r="I205" s="235"/>
      <c r="J205" s="230"/>
      <c r="K205" s="230"/>
      <c r="L205" s="236"/>
      <c r="M205" s="237"/>
      <c r="N205" s="238"/>
      <c r="O205" s="238"/>
      <c r="P205" s="238"/>
      <c r="Q205" s="238"/>
      <c r="R205" s="238"/>
      <c r="S205" s="238"/>
      <c r="T205" s="239"/>
      <c r="AT205" s="240" t="s">
        <v>134</v>
      </c>
      <c r="AU205" s="240" t="s">
        <v>85</v>
      </c>
      <c r="AV205" s="12" t="s">
        <v>85</v>
      </c>
      <c r="AW205" s="12" t="s">
        <v>34</v>
      </c>
      <c r="AX205" s="12" t="s">
        <v>83</v>
      </c>
      <c r="AY205" s="240" t="s">
        <v>117</v>
      </c>
    </row>
    <row r="206" s="1" customFormat="1" ht="16.5" customHeight="1">
      <c r="B206" s="37"/>
      <c r="C206" s="264" t="s">
        <v>313</v>
      </c>
      <c r="D206" s="264" t="s">
        <v>187</v>
      </c>
      <c r="E206" s="265" t="s">
        <v>314</v>
      </c>
      <c r="F206" s="266" t="s">
        <v>315</v>
      </c>
      <c r="G206" s="267" t="s">
        <v>251</v>
      </c>
      <c r="H206" s="268">
        <v>25.661000000000001</v>
      </c>
      <c r="I206" s="269"/>
      <c r="J206" s="270">
        <f>ROUND(I206*H206,2)</f>
        <v>0</v>
      </c>
      <c r="K206" s="266" t="s">
        <v>123</v>
      </c>
      <c r="L206" s="271"/>
      <c r="M206" s="272" t="s">
        <v>1</v>
      </c>
      <c r="N206" s="273" t="s">
        <v>43</v>
      </c>
      <c r="O206" s="85"/>
      <c r="P206" s="225">
        <f>O206*H206</f>
        <v>0</v>
      </c>
      <c r="Q206" s="225">
        <v>1</v>
      </c>
      <c r="R206" s="225">
        <f>Q206*H206</f>
        <v>25.661000000000001</v>
      </c>
      <c r="S206" s="225">
        <v>0</v>
      </c>
      <c r="T206" s="226">
        <f>S206*H206</f>
        <v>0</v>
      </c>
      <c r="AR206" s="227" t="s">
        <v>155</v>
      </c>
      <c r="AT206" s="227" t="s">
        <v>187</v>
      </c>
      <c r="AU206" s="227" t="s">
        <v>85</v>
      </c>
      <c r="AY206" s="16" t="s">
        <v>117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6" t="s">
        <v>83</v>
      </c>
      <c r="BK206" s="228">
        <f>ROUND(I206*H206,2)</f>
        <v>0</v>
      </c>
      <c r="BL206" s="16" t="s">
        <v>124</v>
      </c>
      <c r="BM206" s="227" t="s">
        <v>316</v>
      </c>
    </row>
    <row r="207" s="12" customFormat="1">
      <c r="B207" s="229"/>
      <c r="C207" s="230"/>
      <c r="D207" s="231" t="s">
        <v>134</v>
      </c>
      <c r="E207" s="232" t="s">
        <v>1</v>
      </c>
      <c r="F207" s="233" t="s">
        <v>317</v>
      </c>
      <c r="G207" s="230"/>
      <c r="H207" s="234">
        <v>25.661000000000001</v>
      </c>
      <c r="I207" s="235"/>
      <c r="J207" s="230"/>
      <c r="K207" s="230"/>
      <c r="L207" s="236"/>
      <c r="M207" s="237"/>
      <c r="N207" s="238"/>
      <c r="O207" s="238"/>
      <c r="P207" s="238"/>
      <c r="Q207" s="238"/>
      <c r="R207" s="238"/>
      <c r="S207" s="238"/>
      <c r="T207" s="239"/>
      <c r="AT207" s="240" t="s">
        <v>134</v>
      </c>
      <c r="AU207" s="240" t="s">
        <v>85</v>
      </c>
      <c r="AV207" s="12" t="s">
        <v>85</v>
      </c>
      <c r="AW207" s="12" t="s">
        <v>34</v>
      </c>
      <c r="AX207" s="12" t="s">
        <v>83</v>
      </c>
      <c r="AY207" s="240" t="s">
        <v>117</v>
      </c>
    </row>
    <row r="208" s="1" customFormat="1" ht="36" customHeight="1">
      <c r="B208" s="37"/>
      <c r="C208" s="216" t="s">
        <v>318</v>
      </c>
      <c r="D208" s="216" t="s">
        <v>119</v>
      </c>
      <c r="E208" s="217" t="s">
        <v>319</v>
      </c>
      <c r="F208" s="218" t="s">
        <v>320</v>
      </c>
      <c r="G208" s="219" t="s">
        <v>122</v>
      </c>
      <c r="H208" s="220">
        <v>32.520000000000003</v>
      </c>
      <c r="I208" s="221"/>
      <c r="J208" s="222">
        <f>ROUND(I208*H208,2)</f>
        <v>0</v>
      </c>
      <c r="K208" s="218" t="s">
        <v>123</v>
      </c>
      <c r="L208" s="42"/>
      <c r="M208" s="223" t="s">
        <v>1</v>
      </c>
      <c r="N208" s="224" t="s">
        <v>43</v>
      </c>
      <c r="O208" s="85"/>
      <c r="P208" s="225">
        <f>O208*H208</f>
        <v>0</v>
      </c>
      <c r="Q208" s="225">
        <v>0.74326999999999999</v>
      </c>
      <c r="R208" s="225">
        <f>Q208*H208</f>
        <v>24.171140400000002</v>
      </c>
      <c r="S208" s="225">
        <v>0</v>
      </c>
      <c r="T208" s="226">
        <f>S208*H208</f>
        <v>0</v>
      </c>
      <c r="AR208" s="227" t="s">
        <v>124</v>
      </c>
      <c r="AT208" s="227" t="s">
        <v>119</v>
      </c>
      <c r="AU208" s="227" t="s">
        <v>85</v>
      </c>
      <c r="AY208" s="16" t="s">
        <v>117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6" t="s">
        <v>83</v>
      </c>
      <c r="BK208" s="228">
        <f>ROUND(I208*H208,2)</f>
        <v>0</v>
      </c>
      <c r="BL208" s="16" t="s">
        <v>124</v>
      </c>
      <c r="BM208" s="227" t="s">
        <v>321</v>
      </c>
    </row>
    <row r="209" s="11" customFormat="1" ht="22.8" customHeight="1">
      <c r="B209" s="200"/>
      <c r="C209" s="201"/>
      <c r="D209" s="202" t="s">
        <v>77</v>
      </c>
      <c r="E209" s="214" t="s">
        <v>140</v>
      </c>
      <c r="F209" s="214" t="s">
        <v>322</v>
      </c>
      <c r="G209" s="201"/>
      <c r="H209" s="201"/>
      <c r="I209" s="204"/>
      <c r="J209" s="215">
        <f>BK209</f>
        <v>0</v>
      </c>
      <c r="K209" s="201"/>
      <c r="L209" s="206"/>
      <c r="M209" s="207"/>
      <c r="N209" s="208"/>
      <c r="O209" s="208"/>
      <c r="P209" s="209">
        <f>SUM(P210:P216)</f>
        <v>0</v>
      </c>
      <c r="Q209" s="208"/>
      <c r="R209" s="209">
        <f>SUM(R210:R216)</f>
        <v>4.9561999999999999</v>
      </c>
      <c r="S209" s="208"/>
      <c r="T209" s="210">
        <f>SUM(T210:T216)</f>
        <v>0</v>
      </c>
      <c r="AR209" s="211" t="s">
        <v>83</v>
      </c>
      <c r="AT209" s="212" t="s">
        <v>77</v>
      </c>
      <c r="AU209" s="212" t="s">
        <v>83</v>
      </c>
      <c r="AY209" s="211" t="s">
        <v>117</v>
      </c>
      <c r="BK209" s="213">
        <f>SUM(BK210:BK216)</f>
        <v>0</v>
      </c>
    </row>
    <row r="210" s="1" customFormat="1" ht="24" customHeight="1">
      <c r="B210" s="37"/>
      <c r="C210" s="216" t="s">
        <v>323</v>
      </c>
      <c r="D210" s="216" t="s">
        <v>119</v>
      </c>
      <c r="E210" s="217" t="s">
        <v>324</v>
      </c>
      <c r="F210" s="218" t="s">
        <v>325</v>
      </c>
      <c r="G210" s="219" t="s">
        <v>122</v>
      </c>
      <c r="H210" s="220">
        <v>88</v>
      </c>
      <c r="I210" s="221"/>
      <c r="J210" s="222">
        <f>ROUND(I210*H210,2)</f>
        <v>0</v>
      </c>
      <c r="K210" s="218" t="s">
        <v>1</v>
      </c>
      <c r="L210" s="42"/>
      <c r="M210" s="223" t="s">
        <v>1</v>
      </c>
      <c r="N210" s="224" t="s">
        <v>43</v>
      </c>
      <c r="O210" s="85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AR210" s="227" t="s">
        <v>124</v>
      </c>
      <c r="AT210" s="227" t="s">
        <v>119</v>
      </c>
      <c r="AU210" s="227" t="s">
        <v>85</v>
      </c>
      <c r="AY210" s="16" t="s">
        <v>117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6" t="s">
        <v>83</v>
      </c>
      <c r="BK210" s="228">
        <f>ROUND(I210*H210,2)</f>
        <v>0</v>
      </c>
      <c r="BL210" s="16" t="s">
        <v>124</v>
      </c>
      <c r="BM210" s="227" t="s">
        <v>326</v>
      </c>
    </row>
    <row r="211" s="1" customFormat="1" ht="24" customHeight="1">
      <c r="B211" s="37"/>
      <c r="C211" s="216" t="s">
        <v>327</v>
      </c>
      <c r="D211" s="216" t="s">
        <v>119</v>
      </c>
      <c r="E211" s="217" t="s">
        <v>328</v>
      </c>
      <c r="F211" s="218" t="s">
        <v>329</v>
      </c>
      <c r="G211" s="219" t="s">
        <v>122</v>
      </c>
      <c r="H211" s="220">
        <v>88</v>
      </c>
      <c r="I211" s="221"/>
      <c r="J211" s="222">
        <f>ROUND(I211*H211,2)</f>
        <v>0</v>
      </c>
      <c r="K211" s="218" t="s">
        <v>123</v>
      </c>
      <c r="L211" s="42"/>
      <c r="M211" s="223" t="s">
        <v>1</v>
      </c>
      <c r="N211" s="224" t="s">
        <v>43</v>
      </c>
      <c r="O211" s="85"/>
      <c r="P211" s="225">
        <f>O211*H211</f>
        <v>0</v>
      </c>
      <c r="Q211" s="225">
        <v>0.0023999999999999998</v>
      </c>
      <c r="R211" s="225">
        <f>Q211*H211</f>
        <v>0.21119999999999997</v>
      </c>
      <c r="S211" s="225">
        <v>0</v>
      </c>
      <c r="T211" s="226">
        <f>S211*H211</f>
        <v>0</v>
      </c>
      <c r="AR211" s="227" t="s">
        <v>124</v>
      </c>
      <c r="AT211" s="227" t="s">
        <v>119</v>
      </c>
      <c r="AU211" s="227" t="s">
        <v>85</v>
      </c>
      <c r="AY211" s="16" t="s">
        <v>117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6" t="s">
        <v>83</v>
      </c>
      <c r="BK211" s="228">
        <f>ROUND(I211*H211,2)</f>
        <v>0</v>
      </c>
      <c r="BL211" s="16" t="s">
        <v>124</v>
      </c>
      <c r="BM211" s="227" t="s">
        <v>330</v>
      </c>
    </row>
    <row r="212" s="1" customFormat="1" ht="16.5" customHeight="1">
      <c r="B212" s="37"/>
      <c r="C212" s="216" t="s">
        <v>331</v>
      </c>
      <c r="D212" s="216" t="s">
        <v>119</v>
      </c>
      <c r="E212" s="217" t="s">
        <v>332</v>
      </c>
      <c r="F212" s="218" t="s">
        <v>333</v>
      </c>
      <c r="G212" s="219" t="s">
        <v>212</v>
      </c>
      <c r="H212" s="220">
        <v>32.5</v>
      </c>
      <c r="I212" s="221"/>
      <c r="J212" s="222">
        <f>ROUND(I212*H212,2)</f>
        <v>0</v>
      </c>
      <c r="K212" s="218" t="s">
        <v>1</v>
      </c>
      <c r="L212" s="42"/>
      <c r="M212" s="223" t="s">
        <v>1</v>
      </c>
      <c r="N212" s="224" t="s">
        <v>43</v>
      </c>
      <c r="O212" s="85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AR212" s="227" t="s">
        <v>124</v>
      </c>
      <c r="AT212" s="227" t="s">
        <v>119</v>
      </c>
      <c r="AU212" s="227" t="s">
        <v>85</v>
      </c>
      <c r="AY212" s="16" t="s">
        <v>117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6" t="s">
        <v>83</v>
      </c>
      <c r="BK212" s="228">
        <f>ROUND(I212*H212,2)</f>
        <v>0</v>
      </c>
      <c r="BL212" s="16" t="s">
        <v>124</v>
      </c>
      <c r="BM212" s="227" t="s">
        <v>334</v>
      </c>
    </row>
    <row r="213" s="1" customFormat="1">
      <c r="B213" s="37"/>
      <c r="C213" s="38"/>
      <c r="D213" s="231" t="s">
        <v>173</v>
      </c>
      <c r="E213" s="38"/>
      <c r="F213" s="262" t="s">
        <v>335</v>
      </c>
      <c r="G213" s="38"/>
      <c r="H213" s="38"/>
      <c r="I213" s="132"/>
      <c r="J213" s="38"/>
      <c r="K213" s="38"/>
      <c r="L213" s="42"/>
      <c r="M213" s="263"/>
      <c r="N213" s="85"/>
      <c r="O213" s="85"/>
      <c r="P213" s="85"/>
      <c r="Q213" s="85"/>
      <c r="R213" s="85"/>
      <c r="S213" s="85"/>
      <c r="T213" s="86"/>
      <c r="AT213" s="16" t="s">
        <v>173</v>
      </c>
      <c r="AU213" s="16" t="s">
        <v>85</v>
      </c>
    </row>
    <row r="214" s="1" customFormat="1" ht="16.5" customHeight="1">
      <c r="B214" s="37"/>
      <c r="C214" s="264" t="s">
        <v>336</v>
      </c>
      <c r="D214" s="264" t="s">
        <v>187</v>
      </c>
      <c r="E214" s="265" t="s">
        <v>337</v>
      </c>
      <c r="F214" s="266" t="s">
        <v>338</v>
      </c>
      <c r="G214" s="267" t="s">
        <v>339</v>
      </c>
      <c r="H214" s="268">
        <v>65</v>
      </c>
      <c r="I214" s="269"/>
      <c r="J214" s="270">
        <f>ROUND(I214*H214,2)</f>
        <v>0</v>
      </c>
      <c r="K214" s="266" t="s">
        <v>1</v>
      </c>
      <c r="L214" s="271"/>
      <c r="M214" s="272" t="s">
        <v>1</v>
      </c>
      <c r="N214" s="273" t="s">
        <v>43</v>
      </c>
      <c r="O214" s="85"/>
      <c r="P214" s="225">
        <f>O214*H214</f>
        <v>0</v>
      </c>
      <c r="Q214" s="225">
        <v>0.072999999999999995</v>
      </c>
      <c r="R214" s="225">
        <f>Q214*H214</f>
        <v>4.7450000000000001</v>
      </c>
      <c r="S214" s="225">
        <v>0</v>
      </c>
      <c r="T214" s="226">
        <f>S214*H214</f>
        <v>0</v>
      </c>
      <c r="AR214" s="227" t="s">
        <v>155</v>
      </c>
      <c r="AT214" s="227" t="s">
        <v>187</v>
      </c>
      <c r="AU214" s="227" t="s">
        <v>85</v>
      </c>
      <c r="AY214" s="16" t="s">
        <v>117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6" t="s">
        <v>83</v>
      </c>
      <c r="BK214" s="228">
        <f>ROUND(I214*H214,2)</f>
        <v>0</v>
      </c>
      <c r="BL214" s="16" t="s">
        <v>124</v>
      </c>
      <c r="BM214" s="227" t="s">
        <v>340</v>
      </c>
    </row>
    <row r="215" s="1" customFormat="1" ht="48" customHeight="1">
      <c r="B215" s="37"/>
      <c r="C215" s="216" t="s">
        <v>341</v>
      </c>
      <c r="D215" s="216" t="s">
        <v>119</v>
      </c>
      <c r="E215" s="217" t="s">
        <v>342</v>
      </c>
      <c r="F215" s="218" t="s">
        <v>343</v>
      </c>
      <c r="G215" s="219" t="s">
        <v>122</v>
      </c>
      <c r="H215" s="220">
        <v>88</v>
      </c>
      <c r="I215" s="221"/>
      <c r="J215" s="222">
        <f>ROUND(I215*H215,2)</f>
        <v>0</v>
      </c>
      <c r="K215" s="218" t="s">
        <v>123</v>
      </c>
      <c r="L215" s="42"/>
      <c r="M215" s="223" t="s">
        <v>1</v>
      </c>
      <c r="N215" s="224" t="s">
        <v>43</v>
      </c>
      <c r="O215" s="85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AR215" s="227" t="s">
        <v>124</v>
      </c>
      <c r="AT215" s="227" t="s">
        <v>119</v>
      </c>
      <c r="AU215" s="227" t="s">
        <v>85</v>
      </c>
      <c r="AY215" s="16" t="s">
        <v>117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6" t="s">
        <v>83</v>
      </c>
      <c r="BK215" s="228">
        <f>ROUND(I215*H215,2)</f>
        <v>0</v>
      </c>
      <c r="BL215" s="16" t="s">
        <v>124</v>
      </c>
      <c r="BM215" s="227" t="s">
        <v>344</v>
      </c>
    </row>
    <row r="216" s="1" customFormat="1" ht="36" customHeight="1">
      <c r="B216" s="37"/>
      <c r="C216" s="216" t="s">
        <v>345</v>
      </c>
      <c r="D216" s="216" t="s">
        <v>119</v>
      </c>
      <c r="E216" s="217" t="s">
        <v>346</v>
      </c>
      <c r="F216" s="218" t="s">
        <v>347</v>
      </c>
      <c r="G216" s="219" t="s">
        <v>122</v>
      </c>
      <c r="H216" s="220">
        <v>88</v>
      </c>
      <c r="I216" s="221"/>
      <c r="J216" s="222">
        <f>ROUND(I216*H216,2)</f>
        <v>0</v>
      </c>
      <c r="K216" s="218" t="s">
        <v>123</v>
      </c>
      <c r="L216" s="42"/>
      <c r="M216" s="223" t="s">
        <v>1</v>
      </c>
      <c r="N216" s="224" t="s">
        <v>43</v>
      </c>
      <c r="O216" s="85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AR216" s="227" t="s">
        <v>124</v>
      </c>
      <c r="AT216" s="227" t="s">
        <v>119</v>
      </c>
      <c r="AU216" s="227" t="s">
        <v>85</v>
      </c>
      <c r="AY216" s="16" t="s">
        <v>117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6" t="s">
        <v>83</v>
      </c>
      <c r="BK216" s="228">
        <f>ROUND(I216*H216,2)</f>
        <v>0</v>
      </c>
      <c r="BL216" s="16" t="s">
        <v>124</v>
      </c>
      <c r="BM216" s="227" t="s">
        <v>348</v>
      </c>
    </row>
    <row r="217" s="11" customFormat="1" ht="22.8" customHeight="1">
      <c r="B217" s="200"/>
      <c r="C217" s="201"/>
      <c r="D217" s="202" t="s">
        <v>77</v>
      </c>
      <c r="E217" s="214" t="s">
        <v>155</v>
      </c>
      <c r="F217" s="214" t="s">
        <v>349</v>
      </c>
      <c r="G217" s="201"/>
      <c r="H217" s="201"/>
      <c r="I217" s="204"/>
      <c r="J217" s="215">
        <f>BK217</f>
        <v>0</v>
      </c>
      <c r="K217" s="201"/>
      <c r="L217" s="206"/>
      <c r="M217" s="207"/>
      <c r="N217" s="208"/>
      <c r="O217" s="208"/>
      <c r="P217" s="209">
        <f>SUM(P218:P223)</f>
        <v>0</v>
      </c>
      <c r="Q217" s="208"/>
      <c r="R217" s="209">
        <f>SUM(R218:R223)</f>
        <v>0.23851079999999997</v>
      </c>
      <c r="S217" s="208"/>
      <c r="T217" s="210">
        <f>SUM(T218:T223)</f>
        <v>0</v>
      </c>
      <c r="AR217" s="211" t="s">
        <v>83</v>
      </c>
      <c r="AT217" s="212" t="s">
        <v>77</v>
      </c>
      <c r="AU217" s="212" t="s">
        <v>83</v>
      </c>
      <c r="AY217" s="211" t="s">
        <v>117</v>
      </c>
      <c r="BK217" s="213">
        <f>SUM(BK218:BK223)</f>
        <v>0</v>
      </c>
    </row>
    <row r="218" s="1" customFormat="1" ht="24" customHeight="1">
      <c r="B218" s="37"/>
      <c r="C218" s="216" t="s">
        <v>350</v>
      </c>
      <c r="D218" s="216" t="s">
        <v>119</v>
      </c>
      <c r="E218" s="217" t="s">
        <v>351</v>
      </c>
      <c r="F218" s="218" t="s">
        <v>352</v>
      </c>
      <c r="G218" s="219" t="s">
        <v>212</v>
      </c>
      <c r="H218" s="220">
        <v>6.2400000000000002</v>
      </c>
      <c r="I218" s="221"/>
      <c r="J218" s="222">
        <f>ROUND(I218*H218,2)</f>
        <v>0</v>
      </c>
      <c r="K218" s="218" t="s">
        <v>1</v>
      </c>
      <c r="L218" s="42"/>
      <c r="M218" s="223" t="s">
        <v>1</v>
      </c>
      <c r="N218" s="224" t="s">
        <v>43</v>
      </c>
      <c r="O218" s="85"/>
      <c r="P218" s="225">
        <f>O218*H218</f>
        <v>0</v>
      </c>
      <c r="Q218" s="225">
        <v>0.0097699999999999992</v>
      </c>
      <c r="R218" s="225">
        <f>Q218*H218</f>
        <v>0.0609648</v>
      </c>
      <c r="S218" s="225">
        <v>0</v>
      </c>
      <c r="T218" s="226">
        <f>S218*H218</f>
        <v>0</v>
      </c>
      <c r="AR218" s="227" t="s">
        <v>124</v>
      </c>
      <c r="AT218" s="227" t="s">
        <v>119</v>
      </c>
      <c r="AU218" s="227" t="s">
        <v>85</v>
      </c>
      <c r="AY218" s="16" t="s">
        <v>117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6" t="s">
        <v>83</v>
      </c>
      <c r="BK218" s="228">
        <f>ROUND(I218*H218,2)</f>
        <v>0</v>
      </c>
      <c r="BL218" s="16" t="s">
        <v>124</v>
      </c>
      <c r="BM218" s="227" t="s">
        <v>353</v>
      </c>
    </row>
    <row r="219" s="1" customFormat="1" ht="24" customHeight="1">
      <c r="B219" s="37"/>
      <c r="C219" s="264" t="s">
        <v>354</v>
      </c>
      <c r="D219" s="264" t="s">
        <v>187</v>
      </c>
      <c r="E219" s="265" t="s">
        <v>355</v>
      </c>
      <c r="F219" s="266" t="s">
        <v>356</v>
      </c>
      <c r="G219" s="267" t="s">
        <v>212</v>
      </c>
      <c r="H219" s="268">
        <v>6.2400000000000002</v>
      </c>
      <c r="I219" s="269"/>
      <c r="J219" s="270">
        <f>ROUND(I219*H219,2)</f>
        <v>0</v>
      </c>
      <c r="K219" s="266" t="s">
        <v>123</v>
      </c>
      <c r="L219" s="271"/>
      <c r="M219" s="272" t="s">
        <v>1</v>
      </c>
      <c r="N219" s="273" t="s">
        <v>43</v>
      </c>
      <c r="O219" s="85"/>
      <c r="P219" s="225">
        <f>O219*H219</f>
        <v>0</v>
      </c>
      <c r="Q219" s="225">
        <v>0.0264</v>
      </c>
      <c r="R219" s="225">
        <f>Q219*H219</f>
        <v>0.16473599999999999</v>
      </c>
      <c r="S219" s="225">
        <v>0</v>
      </c>
      <c r="T219" s="226">
        <f>S219*H219</f>
        <v>0</v>
      </c>
      <c r="AR219" s="227" t="s">
        <v>155</v>
      </c>
      <c r="AT219" s="227" t="s">
        <v>187</v>
      </c>
      <c r="AU219" s="227" t="s">
        <v>85</v>
      </c>
      <c r="AY219" s="16" t="s">
        <v>117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6" t="s">
        <v>83</v>
      </c>
      <c r="BK219" s="228">
        <f>ROUND(I219*H219,2)</f>
        <v>0</v>
      </c>
      <c r="BL219" s="16" t="s">
        <v>124</v>
      </c>
      <c r="BM219" s="227" t="s">
        <v>357</v>
      </c>
    </row>
    <row r="220" s="1" customFormat="1" ht="36" customHeight="1">
      <c r="B220" s="37"/>
      <c r="C220" s="216" t="s">
        <v>358</v>
      </c>
      <c r="D220" s="216" t="s">
        <v>119</v>
      </c>
      <c r="E220" s="217" t="s">
        <v>359</v>
      </c>
      <c r="F220" s="218" t="s">
        <v>360</v>
      </c>
      <c r="G220" s="219" t="s">
        <v>212</v>
      </c>
      <c r="H220" s="220">
        <v>3</v>
      </c>
      <c r="I220" s="221"/>
      <c r="J220" s="222">
        <f>ROUND(I220*H220,2)</f>
        <v>0</v>
      </c>
      <c r="K220" s="218" t="s">
        <v>123</v>
      </c>
      <c r="L220" s="42"/>
      <c r="M220" s="223" t="s">
        <v>1</v>
      </c>
      <c r="N220" s="224" t="s">
        <v>43</v>
      </c>
      <c r="O220" s="85"/>
      <c r="P220" s="225">
        <f>O220*H220</f>
        <v>0</v>
      </c>
      <c r="Q220" s="225">
        <v>1.0000000000000001E-05</v>
      </c>
      <c r="R220" s="225">
        <f>Q220*H220</f>
        <v>3.0000000000000004E-05</v>
      </c>
      <c r="S220" s="225">
        <v>0</v>
      </c>
      <c r="T220" s="226">
        <f>S220*H220</f>
        <v>0</v>
      </c>
      <c r="AR220" s="227" t="s">
        <v>124</v>
      </c>
      <c r="AT220" s="227" t="s">
        <v>119</v>
      </c>
      <c r="AU220" s="227" t="s">
        <v>85</v>
      </c>
      <c r="AY220" s="16" t="s">
        <v>117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6" t="s">
        <v>83</v>
      </c>
      <c r="BK220" s="228">
        <f>ROUND(I220*H220,2)</f>
        <v>0</v>
      </c>
      <c r="BL220" s="16" t="s">
        <v>124</v>
      </c>
      <c r="BM220" s="227" t="s">
        <v>361</v>
      </c>
    </row>
    <row r="221" s="1" customFormat="1">
      <c r="B221" s="37"/>
      <c r="C221" s="38"/>
      <c r="D221" s="231" t="s">
        <v>173</v>
      </c>
      <c r="E221" s="38"/>
      <c r="F221" s="262" t="s">
        <v>362</v>
      </c>
      <c r="G221" s="38"/>
      <c r="H221" s="38"/>
      <c r="I221" s="132"/>
      <c r="J221" s="38"/>
      <c r="K221" s="38"/>
      <c r="L221" s="42"/>
      <c r="M221" s="263"/>
      <c r="N221" s="85"/>
      <c r="O221" s="85"/>
      <c r="P221" s="85"/>
      <c r="Q221" s="85"/>
      <c r="R221" s="85"/>
      <c r="S221" s="85"/>
      <c r="T221" s="86"/>
      <c r="AT221" s="16" t="s">
        <v>173</v>
      </c>
      <c r="AU221" s="16" t="s">
        <v>85</v>
      </c>
    </row>
    <row r="222" s="1" customFormat="1" ht="16.5" customHeight="1">
      <c r="B222" s="37"/>
      <c r="C222" s="264" t="s">
        <v>363</v>
      </c>
      <c r="D222" s="264" t="s">
        <v>187</v>
      </c>
      <c r="E222" s="265" t="s">
        <v>364</v>
      </c>
      <c r="F222" s="266" t="s">
        <v>365</v>
      </c>
      <c r="G222" s="267" t="s">
        <v>212</v>
      </c>
      <c r="H222" s="268">
        <v>3</v>
      </c>
      <c r="I222" s="269"/>
      <c r="J222" s="270">
        <f>ROUND(I222*H222,2)</f>
        <v>0</v>
      </c>
      <c r="K222" s="266" t="s">
        <v>123</v>
      </c>
      <c r="L222" s="271"/>
      <c r="M222" s="272" t="s">
        <v>1</v>
      </c>
      <c r="N222" s="273" t="s">
        <v>43</v>
      </c>
      <c r="O222" s="85"/>
      <c r="P222" s="225">
        <f>O222*H222</f>
        <v>0</v>
      </c>
      <c r="Q222" s="225">
        <v>0.0042599999999999999</v>
      </c>
      <c r="R222" s="225">
        <f>Q222*H222</f>
        <v>0.01278</v>
      </c>
      <c r="S222" s="225">
        <v>0</v>
      </c>
      <c r="T222" s="226">
        <f>S222*H222</f>
        <v>0</v>
      </c>
      <c r="AR222" s="227" t="s">
        <v>155</v>
      </c>
      <c r="AT222" s="227" t="s">
        <v>187</v>
      </c>
      <c r="AU222" s="227" t="s">
        <v>85</v>
      </c>
      <c r="AY222" s="16" t="s">
        <v>117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6" t="s">
        <v>83</v>
      </c>
      <c r="BK222" s="228">
        <f>ROUND(I222*H222,2)</f>
        <v>0</v>
      </c>
      <c r="BL222" s="16" t="s">
        <v>124</v>
      </c>
      <c r="BM222" s="227" t="s">
        <v>366</v>
      </c>
    </row>
    <row r="223" s="1" customFormat="1" ht="24" customHeight="1">
      <c r="B223" s="37"/>
      <c r="C223" s="216" t="s">
        <v>367</v>
      </c>
      <c r="D223" s="216" t="s">
        <v>119</v>
      </c>
      <c r="E223" s="217" t="s">
        <v>368</v>
      </c>
      <c r="F223" s="218" t="s">
        <v>369</v>
      </c>
      <c r="G223" s="219" t="s">
        <v>212</v>
      </c>
      <c r="H223" s="220">
        <v>1</v>
      </c>
      <c r="I223" s="221"/>
      <c r="J223" s="222">
        <f>ROUND(I223*H223,2)</f>
        <v>0</v>
      </c>
      <c r="K223" s="218" t="s">
        <v>1</v>
      </c>
      <c r="L223" s="42"/>
      <c r="M223" s="223" t="s">
        <v>1</v>
      </c>
      <c r="N223" s="224" t="s">
        <v>43</v>
      </c>
      <c r="O223" s="85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AR223" s="227" t="s">
        <v>124</v>
      </c>
      <c r="AT223" s="227" t="s">
        <v>119</v>
      </c>
      <c r="AU223" s="227" t="s">
        <v>85</v>
      </c>
      <c r="AY223" s="16" t="s">
        <v>117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6" t="s">
        <v>83</v>
      </c>
      <c r="BK223" s="228">
        <f>ROUND(I223*H223,2)</f>
        <v>0</v>
      </c>
      <c r="BL223" s="16" t="s">
        <v>124</v>
      </c>
      <c r="BM223" s="227" t="s">
        <v>370</v>
      </c>
    </row>
    <row r="224" s="11" customFormat="1" ht="22.8" customHeight="1">
      <c r="B224" s="200"/>
      <c r="C224" s="201"/>
      <c r="D224" s="202" t="s">
        <v>77</v>
      </c>
      <c r="E224" s="214" t="s">
        <v>164</v>
      </c>
      <c r="F224" s="214" t="s">
        <v>371</v>
      </c>
      <c r="G224" s="201"/>
      <c r="H224" s="201"/>
      <c r="I224" s="204"/>
      <c r="J224" s="215">
        <f>BK224</f>
        <v>0</v>
      </c>
      <c r="K224" s="201"/>
      <c r="L224" s="206"/>
      <c r="M224" s="207"/>
      <c r="N224" s="208"/>
      <c r="O224" s="208"/>
      <c r="P224" s="209">
        <f>SUM(P225:P231)</f>
        <v>0</v>
      </c>
      <c r="Q224" s="208"/>
      <c r="R224" s="209">
        <f>SUM(R225:R231)</f>
        <v>0.014862819999999999</v>
      </c>
      <c r="S224" s="208"/>
      <c r="T224" s="210">
        <f>SUM(T225:T231)</f>
        <v>273.28139999999996</v>
      </c>
      <c r="AR224" s="211" t="s">
        <v>83</v>
      </c>
      <c r="AT224" s="212" t="s">
        <v>77</v>
      </c>
      <c r="AU224" s="212" t="s">
        <v>83</v>
      </c>
      <c r="AY224" s="211" t="s">
        <v>117</v>
      </c>
      <c r="BK224" s="213">
        <f>SUM(BK225:BK231)</f>
        <v>0</v>
      </c>
    </row>
    <row r="225" s="1" customFormat="1" ht="24" customHeight="1">
      <c r="B225" s="37"/>
      <c r="C225" s="216" t="s">
        <v>372</v>
      </c>
      <c r="D225" s="216" t="s">
        <v>119</v>
      </c>
      <c r="E225" s="217" t="s">
        <v>373</v>
      </c>
      <c r="F225" s="218" t="s">
        <v>374</v>
      </c>
      <c r="G225" s="219" t="s">
        <v>212</v>
      </c>
      <c r="H225" s="220">
        <v>55.390999999999998</v>
      </c>
      <c r="I225" s="221"/>
      <c r="J225" s="222">
        <f>ROUND(I225*H225,2)</f>
        <v>0</v>
      </c>
      <c r="K225" s="218" t="s">
        <v>271</v>
      </c>
      <c r="L225" s="42"/>
      <c r="M225" s="223" t="s">
        <v>1</v>
      </c>
      <c r="N225" s="224" t="s">
        <v>43</v>
      </c>
      <c r="O225" s="85"/>
      <c r="P225" s="225">
        <f>O225*H225</f>
        <v>0</v>
      </c>
      <c r="Q225" s="225">
        <v>0.00017000000000000001</v>
      </c>
      <c r="R225" s="225">
        <f>Q225*H225</f>
        <v>0.0094164699999999997</v>
      </c>
      <c r="S225" s="225">
        <v>0</v>
      </c>
      <c r="T225" s="226">
        <f>S225*H225</f>
        <v>0</v>
      </c>
      <c r="AR225" s="227" t="s">
        <v>124</v>
      </c>
      <c r="AT225" s="227" t="s">
        <v>119</v>
      </c>
      <c r="AU225" s="227" t="s">
        <v>85</v>
      </c>
      <c r="AY225" s="16" t="s">
        <v>117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6" t="s">
        <v>83</v>
      </c>
      <c r="BK225" s="228">
        <f>ROUND(I225*H225,2)</f>
        <v>0</v>
      </c>
      <c r="BL225" s="16" t="s">
        <v>124</v>
      </c>
      <c r="BM225" s="227" t="s">
        <v>375</v>
      </c>
    </row>
    <row r="226" s="1" customFormat="1">
      <c r="B226" s="37"/>
      <c r="C226" s="38"/>
      <c r="D226" s="231" t="s">
        <v>173</v>
      </c>
      <c r="E226" s="38"/>
      <c r="F226" s="262" t="s">
        <v>376</v>
      </c>
      <c r="G226" s="38"/>
      <c r="H226" s="38"/>
      <c r="I226" s="132"/>
      <c r="J226" s="38"/>
      <c r="K226" s="38"/>
      <c r="L226" s="42"/>
      <c r="M226" s="263"/>
      <c r="N226" s="85"/>
      <c r="O226" s="85"/>
      <c r="P226" s="85"/>
      <c r="Q226" s="85"/>
      <c r="R226" s="85"/>
      <c r="S226" s="85"/>
      <c r="T226" s="86"/>
      <c r="AT226" s="16" t="s">
        <v>173</v>
      </c>
      <c r="AU226" s="16" t="s">
        <v>85</v>
      </c>
    </row>
    <row r="227" s="12" customFormat="1">
      <c r="B227" s="229"/>
      <c r="C227" s="230"/>
      <c r="D227" s="231" t="s">
        <v>134</v>
      </c>
      <c r="E227" s="232" t="s">
        <v>1</v>
      </c>
      <c r="F227" s="233" t="s">
        <v>377</v>
      </c>
      <c r="G227" s="230"/>
      <c r="H227" s="234">
        <v>55.390999999999998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AT227" s="240" t="s">
        <v>134</v>
      </c>
      <c r="AU227" s="240" t="s">
        <v>85</v>
      </c>
      <c r="AV227" s="12" t="s">
        <v>85</v>
      </c>
      <c r="AW227" s="12" t="s">
        <v>34</v>
      </c>
      <c r="AX227" s="12" t="s">
        <v>83</v>
      </c>
      <c r="AY227" s="240" t="s">
        <v>117</v>
      </c>
    </row>
    <row r="228" s="1" customFormat="1" ht="36" customHeight="1">
      <c r="B228" s="37"/>
      <c r="C228" s="216" t="s">
        <v>378</v>
      </c>
      <c r="D228" s="216" t="s">
        <v>119</v>
      </c>
      <c r="E228" s="217" t="s">
        <v>379</v>
      </c>
      <c r="F228" s="218" t="s">
        <v>380</v>
      </c>
      <c r="G228" s="219" t="s">
        <v>122</v>
      </c>
      <c r="H228" s="220">
        <v>8.6449999999999996</v>
      </c>
      <c r="I228" s="221"/>
      <c r="J228" s="222">
        <f>ROUND(I228*H228,2)</f>
        <v>0</v>
      </c>
      <c r="K228" s="218" t="s">
        <v>271</v>
      </c>
      <c r="L228" s="42"/>
      <c r="M228" s="223" t="s">
        <v>1</v>
      </c>
      <c r="N228" s="224" t="s">
        <v>43</v>
      </c>
      <c r="O228" s="85"/>
      <c r="P228" s="225">
        <f>O228*H228</f>
        <v>0</v>
      </c>
      <c r="Q228" s="225">
        <v>0.00063000000000000003</v>
      </c>
      <c r="R228" s="225">
        <f>Q228*H228</f>
        <v>0.00544635</v>
      </c>
      <c r="S228" s="225">
        <v>0</v>
      </c>
      <c r="T228" s="226">
        <f>S228*H228</f>
        <v>0</v>
      </c>
      <c r="AR228" s="227" t="s">
        <v>124</v>
      </c>
      <c r="AT228" s="227" t="s">
        <v>119</v>
      </c>
      <c r="AU228" s="227" t="s">
        <v>85</v>
      </c>
      <c r="AY228" s="16" t="s">
        <v>117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6" t="s">
        <v>83</v>
      </c>
      <c r="BK228" s="228">
        <f>ROUND(I228*H228,2)</f>
        <v>0</v>
      </c>
      <c r="BL228" s="16" t="s">
        <v>124</v>
      </c>
      <c r="BM228" s="227" t="s">
        <v>381</v>
      </c>
    </row>
    <row r="229" s="12" customFormat="1">
      <c r="B229" s="229"/>
      <c r="C229" s="230"/>
      <c r="D229" s="231" t="s">
        <v>134</v>
      </c>
      <c r="E229" s="232" t="s">
        <v>1</v>
      </c>
      <c r="F229" s="233" t="s">
        <v>382</v>
      </c>
      <c r="G229" s="230"/>
      <c r="H229" s="234">
        <v>8.6449999999999996</v>
      </c>
      <c r="I229" s="235"/>
      <c r="J229" s="230"/>
      <c r="K229" s="230"/>
      <c r="L229" s="236"/>
      <c r="M229" s="237"/>
      <c r="N229" s="238"/>
      <c r="O229" s="238"/>
      <c r="P229" s="238"/>
      <c r="Q229" s="238"/>
      <c r="R229" s="238"/>
      <c r="S229" s="238"/>
      <c r="T229" s="239"/>
      <c r="AT229" s="240" t="s">
        <v>134</v>
      </c>
      <c r="AU229" s="240" t="s">
        <v>85</v>
      </c>
      <c r="AV229" s="12" t="s">
        <v>85</v>
      </c>
      <c r="AW229" s="12" t="s">
        <v>34</v>
      </c>
      <c r="AX229" s="12" t="s">
        <v>83</v>
      </c>
      <c r="AY229" s="240" t="s">
        <v>117</v>
      </c>
    </row>
    <row r="230" s="1" customFormat="1" ht="36" customHeight="1">
      <c r="B230" s="37"/>
      <c r="C230" s="216" t="s">
        <v>383</v>
      </c>
      <c r="D230" s="216" t="s">
        <v>119</v>
      </c>
      <c r="E230" s="217" t="s">
        <v>384</v>
      </c>
      <c r="F230" s="218" t="s">
        <v>385</v>
      </c>
      <c r="G230" s="219" t="s">
        <v>132</v>
      </c>
      <c r="H230" s="220">
        <v>118.818</v>
      </c>
      <c r="I230" s="221"/>
      <c r="J230" s="222">
        <f>ROUND(I230*H230,2)</f>
        <v>0</v>
      </c>
      <c r="K230" s="218" t="s">
        <v>123</v>
      </c>
      <c r="L230" s="42"/>
      <c r="M230" s="223" t="s">
        <v>1</v>
      </c>
      <c r="N230" s="224" t="s">
        <v>43</v>
      </c>
      <c r="O230" s="85"/>
      <c r="P230" s="225">
        <f>O230*H230</f>
        <v>0</v>
      </c>
      <c r="Q230" s="225">
        <v>0</v>
      </c>
      <c r="R230" s="225">
        <f>Q230*H230</f>
        <v>0</v>
      </c>
      <c r="S230" s="225">
        <v>2.2999999999999998</v>
      </c>
      <c r="T230" s="226">
        <f>S230*H230</f>
        <v>273.28139999999996</v>
      </c>
      <c r="AR230" s="227" t="s">
        <v>124</v>
      </c>
      <c r="AT230" s="227" t="s">
        <v>119</v>
      </c>
      <c r="AU230" s="227" t="s">
        <v>85</v>
      </c>
      <c r="AY230" s="16" t="s">
        <v>117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6" t="s">
        <v>83</v>
      </c>
      <c r="BK230" s="228">
        <f>ROUND(I230*H230,2)</f>
        <v>0</v>
      </c>
      <c r="BL230" s="16" t="s">
        <v>124</v>
      </c>
      <c r="BM230" s="227" t="s">
        <v>386</v>
      </c>
    </row>
    <row r="231" s="12" customFormat="1">
      <c r="B231" s="229"/>
      <c r="C231" s="230"/>
      <c r="D231" s="231" t="s">
        <v>134</v>
      </c>
      <c r="E231" s="232" t="s">
        <v>1</v>
      </c>
      <c r="F231" s="233" t="s">
        <v>387</v>
      </c>
      <c r="G231" s="230"/>
      <c r="H231" s="234">
        <v>118.818</v>
      </c>
      <c r="I231" s="235"/>
      <c r="J231" s="230"/>
      <c r="K231" s="230"/>
      <c r="L231" s="236"/>
      <c r="M231" s="237"/>
      <c r="N231" s="238"/>
      <c r="O231" s="238"/>
      <c r="P231" s="238"/>
      <c r="Q231" s="238"/>
      <c r="R231" s="238"/>
      <c r="S231" s="238"/>
      <c r="T231" s="239"/>
      <c r="AT231" s="240" t="s">
        <v>134</v>
      </c>
      <c r="AU231" s="240" t="s">
        <v>85</v>
      </c>
      <c r="AV231" s="12" t="s">
        <v>85</v>
      </c>
      <c r="AW231" s="12" t="s">
        <v>34</v>
      </c>
      <c r="AX231" s="12" t="s">
        <v>83</v>
      </c>
      <c r="AY231" s="240" t="s">
        <v>117</v>
      </c>
    </row>
    <row r="232" s="11" customFormat="1" ht="22.8" customHeight="1">
      <c r="B232" s="200"/>
      <c r="C232" s="201"/>
      <c r="D232" s="202" t="s">
        <v>77</v>
      </c>
      <c r="E232" s="214" t="s">
        <v>388</v>
      </c>
      <c r="F232" s="214" t="s">
        <v>389</v>
      </c>
      <c r="G232" s="201"/>
      <c r="H232" s="201"/>
      <c r="I232" s="204"/>
      <c r="J232" s="215">
        <f>BK232</f>
        <v>0</v>
      </c>
      <c r="K232" s="201"/>
      <c r="L232" s="206"/>
      <c r="M232" s="207"/>
      <c r="N232" s="208"/>
      <c r="O232" s="208"/>
      <c r="P232" s="209">
        <f>SUM(P233:P238)</f>
        <v>0</v>
      </c>
      <c r="Q232" s="208"/>
      <c r="R232" s="209">
        <f>SUM(R233:R238)</f>
        <v>0</v>
      </c>
      <c r="S232" s="208"/>
      <c r="T232" s="210">
        <f>SUM(T233:T238)</f>
        <v>0</v>
      </c>
      <c r="AR232" s="211" t="s">
        <v>83</v>
      </c>
      <c r="AT232" s="212" t="s">
        <v>77</v>
      </c>
      <c r="AU232" s="212" t="s">
        <v>83</v>
      </c>
      <c r="AY232" s="211" t="s">
        <v>117</v>
      </c>
      <c r="BK232" s="213">
        <f>SUM(BK233:BK238)</f>
        <v>0</v>
      </c>
    </row>
    <row r="233" s="1" customFormat="1" ht="24" customHeight="1">
      <c r="B233" s="37"/>
      <c r="C233" s="216" t="s">
        <v>390</v>
      </c>
      <c r="D233" s="216" t="s">
        <v>119</v>
      </c>
      <c r="E233" s="217" t="s">
        <v>391</v>
      </c>
      <c r="F233" s="218" t="s">
        <v>392</v>
      </c>
      <c r="G233" s="219" t="s">
        <v>251</v>
      </c>
      <c r="H233" s="220">
        <v>356.48099999999999</v>
      </c>
      <c r="I233" s="221"/>
      <c r="J233" s="222">
        <f>ROUND(I233*H233,2)</f>
        <v>0</v>
      </c>
      <c r="K233" s="218" t="s">
        <v>123</v>
      </c>
      <c r="L233" s="42"/>
      <c r="M233" s="223" t="s">
        <v>1</v>
      </c>
      <c r="N233" s="224" t="s">
        <v>43</v>
      </c>
      <c r="O233" s="85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AR233" s="227" t="s">
        <v>124</v>
      </c>
      <c r="AT233" s="227" t="s">
        <v>119</v>
      </c>
      <c r="AU233" s="227" t="s">
        <v>85</v>
      </c>
      <c r="AY233" s="16" t="s">
        <v>117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6" t="s">
        <v>83</v>
      </c>
      <c r="BK233" s="228">
        <f>ROUND(I233*H233,2)</f>
        <v>0</v>
      </c>
      <c r="BL233" s="16" t="s">
        <v>124</v>
      </c>
      <c r="BM233" s="227" t="s">
        <v>393</v>
      </c>
    </row>
    <row r="234" s="1" customFormat="1" ht="24" customHeight="1">
      <c r="B234" s="37"/>
      <c r="C234" s="216" t="s">
        <v>394</v>
      </c>
      <c r="D234" s="216" t="s">
        <v>119</v>
      </c>
      <c r="E234" s="217" t="s">
        <v>395</v>
      </c>
      <c r="F234" s="218" t="s">
        <v>396</v>
      </c>
      <c r="G234" s="219" t="s">
        <v>251</v>
      </c>
      <c r="H234" s="220">
        <v>356.48099999999999</v>
      </c>
      <c r="I234" s="221"/>
      <c r="J234" s="222">
        <f>ROUND(I234*H234,2)</f>
        <v>0</v>
      </c>
      <c r="K234" s="218" t="s">
        <v>123</v>
      </c>
      <c r="L234" s="42"/>
      <c r="M234" s="223" t="s">
        <v>1</v>
      </c>
      <c r="N234" s="224" t="s">
        <v>43</v>
      </c>
      <c r="O234" s="85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AR234" s="227" t="s">
        <v>124</v>
      </c>
      <c r="AT234" s="227" t="s">
        <v>119</v>
      </c>
      <c r="AU234" s="227" t="s">
        <v>85</v>
      </c>
      <c r="AY234" s="16" t="s">
        <v>117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6" t="s">
        <v>83</v>
      </c>
      <c r="BK234" s="228">
        <f>ROUND(I234*H234,2)</f>
        <v>0</v>
      </c>
      <c r="BL234" s="16" t="s">
        <v>124</v>
      </c>
      <c r="BM234" s="227" t="s">
        <v>397</v>
      </c>
    </row>
    <row r="235" s="1" customFormat="1" ht="36" customHeight="1">
      <c r="B235" s="37"/>
      <c r="C235" s="216" t="s">
        <v>398</v>
      </c>
      <c r="D235" s="216" t="s">
        <v>119</v>
      </c>
      <c r="E235" s="217" t="s">
        <v>399</v>
      </c>
      <c r="F235" s="218" t="s">
        <v>400</v>
      </c>
      <c r="G235" s="219" t="s">
        <v>251</v>
      </c>
      <c r="H235" s="220">
        <v>3564.8099999999999</v>
      </c>
      <c r="I235" s="221"/>
      <c r="J235" s="222">
        <f>ROUND(I235*H235,2)</f>
        <v>0</v>
      </c>
      <c r="K235" s="218" t="s">
        <v>123</v>
      </c>
      <c r="L235" s="42"/>
      <c r="M235" s="223" t="s">
        <v>1</v>
      </c>
      <c r="N235" s="224" t="s">
        <v>43</v>
      </c>
      <c r="O235" s="85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AR235" s="227" t="s">
        <v>124</v>
      </c>
      <c r="AT235" s="227" t="s">
        <v>119</v>
      </c>
      <c r="AU235" s="227" t="s">
        <v>85</v>
      </c>
      <c r="AY235" s="16" t="s">
        <v>117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6" t="s">
        <v>83</v>
      </c>
      <c r="BK235" s="228">
        <f>ROUND(I235*H235,2)</f>
        <v>0</v>
      </c>
      <c r="BL235" s="16" t="s">
        <v>124</v>
      </c>
      <c r="BM235" s="227" t="s">
        <v>401</v>
      </c>
    </row>
    <row r="236" s="1" customFormat="1">
      <c r="B236" s="37"/>
      <c r="C236" s="38"/>
      <c r="D236" s="231" t="s">
        <v>173</v>
      </c>
      <c r="E236" s="38"/>
      <c r="F236" s="262" t="s">
        <v>402</v>
      </c>
      <c r="G236" s="38"/>
      <c r="H236" s="38"/>
      <c r="I236" s="132"/>
      <c r="J236" s="38"/>
      <c r="K236" s="38"/>
      <c r="L236" s="42"/>
      <c r="M236" s="263"/>
      <c r="N236" s="85"/>
      <c r="O236" s="85"/>
      <c r="P236" s="85"/>
      <c r="Q236" s="85"/>
      <c r="R236" s="85"/>
      <c r="S236" s="85"/>
      <c r="T236" s="86"/>
      <c r="AT236" s="16" t="s">
        <v>173</v>
      </c>
      <c r="AU236" s="16" t="s">
        <v>85</v>
      </c>
    </row>
    <row r="237" s="12" customFormat="1">
      <c r="B237" s="229"/>
      <c r="C237" s="230"/>
      <c r="D237" s="231" t="s">
        <v>134</v>
      </c>
      <c r="E237" s="232" t="s">
        <v>1</v>
      </c>
      <c r="F237" s="233" t="s">
        <v>403</v>
      </c>
      <c r="G237" s="230"/>
      <c r="H237" s="234">
        <v>3564.8099999999999</v>
      </c>
      <c r="I237" s="235"/>
      <c r="J237" s="230"/>
      <c r="K237" s="230"/>
      <c r="L237" s="236"/>
      <c r="M237" s="237"/>
      <c r="N237" s="238"/>
      <c r="O237" s="238"/>
      <c r="P237" s="238"/>
      <c r="Q237" s="238"/>
      <c r="R237" s="238"/>
      <c r="S237" s="238"/>
      <c r="T237" s="239"/>
      <c r="AT237" s="240" t="s">
        <v>134</v>
      </c>
      <c r="AU237" s="240" t="s">
        <v>85</v>
      </c>
      <c r="AV237" s="12" t="s">
        <v>85</v>
      </c>
      <c r="AW237" s="12" t="s">
        <v>34</v>
      </c>
      <c r="AX237" s="12" t="s">
        <v>83</v>
      </c>
      <c r="AY237" s="240" t="s">
        <v>117</v>
      </c>
    </row>
    <row r="238" s="1" customFormat="1" ht="36" customHeight="1">
      <c r="B238" s="37"/>
      <c r="C238" s="216" t="s">
        <v>404</v>
      </c>
      <c r="D238" s="216" t="s">
        <v>119</v>
      </c>
      <c r="E238" s="217" t="s">
        <v>405</v>
      </c>
      <c r="F238" s="218" t="s">
        <v>406</v>
      </c>
      <c r="G238" s="219" t="s">
        <v>251</v>
      </c>
      <c r="H238" s="220">
        <v>356.48099999999999</v>
      </c>
      <c r="I238" s="221"/>
      <c r="J238" s="222">
        <f>ROUND(I238*H238,2)</f>
        <v>0</v>
      </c>
      <c r="K238" s="218" t="s">
        <v>123</v>
      </c>
      <c r="L238" s="42"/>
      <c r="M238" s="223" t="s">
        <v>1</v>
      </c>
      <c r="N238" s="224" t="s">
        <v>43</v>
      </c>
      <c r="O238" s="85"/>
      <c r="P238" s="225">
        <f>O238*H238</f>
        <v>0</v>
      </c>
      <c r="Q238" s="225">
        <v>0</v>
      </c>
      <c r="R238" s="225">
        <f>Q238*H238</f>
        <v>0</v>
      </c>
      <c r="S238" s="225">
        <v>0</v>
      </c>
      <c r="T238" s="226">
        <f>S238*H238</f>
        <v>0</v>
      </c>
      <c r="AR238" s="227" t="s">
        <v>124</v>
      </c>
      <c r="AT238" s="227" t="s">
        <v>119</v>
      </c>
      <c r="AU238" s="227" t="s">
        <v>85</v>
      </c>
      <c r="AY238" s="16" t="s">
        <v>117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6" t="s">
        <v>83</v>
      </c>
      <c r="BK238" s="228">
        <f>ROUND(I238*H238,2)</f>
        <v>0</v>
      </c>
      <c r="BL238" s="16" t="s">
        <v>124</v>
      </c>
      <c r="BM238" s="227" t="s">
        <v>407</v>
      </c>
    </row>
    <row r="239" s="11" customFormat="1" ht="25.92" customHeight="1">
      <c r="B239" s="200"/>
      <c r="C239" s="201"/>
      <c r="D239" s="202" t="s">
        <v>77</v>
      </c>
      <c r="E239" s="203" t="s">
        <v>408</v>
      </c>
      <c r="F239" s="203" t="s">
        <v>409</v>
      </c>
      <c r="G239" s="201"/>
      <c r="H239" s="201"/>
      <c r="I239" s="204"/>
      <c r="J239" s="205">
        <f>BK239</f>
        <v>0</v>
      </c>
      <c r="K239" s="201"/>
      <c r="L239" s="206"/>
      <c r="M239" s="207"/>
      <c r="N239" s="208"/>
      <c r="O239" s="208"/>
      <c r="P239" s="209">
        <f>SUM(P240:P255)</f>
        <v>0</v>
      </c>
      <c r="Q239" s="208"/>
      <c r="R239" s="209">
        <f>SUM(R240:R255)</f>
        <v>0</v>
      </c>
      <c r="S239" s="208"/>
      <c r="T239" s="210">
        <f>SUM(T240:T255)</f>
        <v>0</v>
      </c>
      <c r="AR239" s="211" t="s">
        <v>124</v>
      </c>
      <c r="AT239" s="212" t="s">
        <v>77</v>
      </c>
      <c r="AU239" s="212" t="s">
        <v>78</v>
      </c>
      <c r="AY239" s="211" t="s">
        <v>117</v>
      </c>
      <c r="BK239" s="213">
        <f>SUM(BK240:BK255)</f>
        <v>0</v>
      </c>
    </row>
    <row r="240" s="1" customFormat="1" ht="16.5" customHeight="1">
      <c r="B240" s="37"/>
      <c r="C240" s="216" t="s">
        <v>410</v>
      </c>
      <c r="D240" s="216" t="s">
        <v>119</v>
      </c>
      <c r="E240" s="217" t="s">
        <v>411</v>
      </c>
      <c r="F240" s="218" t="s">
        <v>412</v>
      </c>
      <c r="G240" s="219" t="s">
        <v>413</v>
      </c>
      <c r="H240" s="220">
        <v>1</v>
      </c>
      <c r="I240" s="221"/>
      <c r="J240" s="222">
        <f>ROUND(I240*H240,2)</f>
        <v>0</v>
      </c>
      <c r="K240" s="218" t="s">
        <v>1</v>
      </c>
      <c r="L240" s="42"/>
      <c r="M240" s="223" t="s">
        <v>1</v>
      </c>
      <c r="N240" s="224" t="s">
        <v>43</v>
      </c>
      <c r="O240" s="85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AR240" s="227" t="s">
        <v>414</v>
      </c>
      <c r="AT240" s="227" t="s">
        <v>119</v>
      </c>
      <c r="AU240" s="227" t="s">
        <v>83</v>
      </c>
      <c r="AY240" s="16" t="s">
        <v>117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6" t="s">
        <v>83</v>
      </c>
      <c r="BK240" s="228">
        <f>ROUND(I240*H240,2)</f>
        <v>0</v>
      </c>
      <c r="BL240" s="16" t="s">
        <v>414</v>
      </c>
      <c r="BM240" s="227" t="s">
        <v>415</v>
      </c>
    </row>
    <row r="241" s="1" customFormat="1">
      <c r="B241" s="37"/>
      <c r="C241" s="38"/>
      <c r="D241" s="231" t="s">
        <v>173</v>
      </c>
      <c r="E241" s="38"/>
      <c r="F241" s="262" t="s">
        <v>416</v>
      </c>
      <c r="G241" s="38"/>
      <c r="H241" s="38"/>
      <c r="I241" s="132"/>
      <c r="J241" s="38"/>
      <c r="K241" s="38"/>
      <c r="L241" s="42"/>
      <c r="M241" s="263"/>
      <c r="N241" s="85"/>
      <c r="O241" s="85"/>
      <c r="P241" s="85"/>
      <c r="Q241" s="85"/>
      <c r="R241" s="85"/>
      <c r="S241" s="85"/>
      <c r="T241" s="86"/>
      <c r="AT241" s="16" t="s">
        <v>173</v>
      </c>
      <c r="AU241" s="16" t="s">
        <v>83</v>
      </c>
    </row>
    <row r="242" s="1" customFormat="1" ht="36" customHeight="1">
      <c r="B242" s="37"/>
      <c r="C242" s="216" t="s">
        <v>417</v>
      </c>
      <c r="D242" s="216" t="s">
        <v>119</v>
      </c>
      <c r="E242" s="217" t="s">
        <v>418</v>
      </c>
      <c r="F242" s="218" t="s">
        <v>419</v>
      </c>
      <c r="G242" s="219" t="s">
        <v>413</v>
      </c>
      <c r="H242" s="220">
        <v>1</v>
      </c>
      <c r="I242" s="221"/>
      <c r="J242" s="222">
        <f>ROUND(I242*H242,2)</f>
        <v>0</v>
      </c>
      <c r="K242" s="218" t="s">
        <v>1</v>
      </c>
      <c r="L242" s="42"/>
      <c r="M242" s="223" t="s">
        <v>1</v>
      </c>
      <c r="N242" s="224" t="s">
        <v>43</v>
      </c>
      <c r="O242" s="85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AR242" s="227" t="s">
        <v>414</v>
      </c>
      <c r="AT242" s="227" t="s">
        <v>119</v>
      </c>
      <c r="AU242" s="227" t="s">
        <v>83</v>
      </c>
      <c r="AY242" s="16" t="s">
        <v>117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6" t="s">
        <v>83</v>
      </c>
      <c r="BK242" s="228">
        <f>ROUND(I242*H242,2)</f>
        <v>0</v>
      </c>
      <c r="BL242" s="16" t="s">
        <v>414</v>
      </c>
      <c r="BM242" s="227" t="s">
        <v>420</v>
      </c>
    </row>
    <row r="243" s="1" customFormat="1" ht="16.5" customHeight="1">
      <c r="B243" s="37"/>
      <c r="C243" s="216" t="s">
        <v>421</v>
      </c>
      <c r="D243" s="216" t="s">
        <v>119</v>
      </c>
      <c r="E243" s="217" t="s">
        <v>422</v>
      </c>
      <c r="F243" s="218" t="s">
        <v>423</v>
      </c>
      <c r="G243" s="219" t="s">
        <v>413</v>
      </c>
      <c r="H243" s="220">
        <v>1</v>
      </c>
      <c r="I243" s="221"/>
      <c r="J243" s="222">
        <f>ROUND(I243*H243,2)</f>
        <v>0</v>
      </c>
      <c r="K243" s="218" t="s">
        <v>1</v>
      </c>
      <c r="L243" s="42"/>
      <c r="M243" s="223" t="s">
        <v>1</v>
      </c>
      <c r="N243" s="224" t="s">
        <v>43</v>
      </c>
      <c r="O243" s="85"/>
      <c r="P243" s="225">
        <f>O243*H243</f>
        <v>0</v>
      </c>
      <c r="Q243" s="225">
        <v>0</v>
      </c>
      <c r="R243" s="225">
        <f>Q243*H243</f>
        <v>0</v>
      </c>
      <c r="S243" s="225">
        <v>0</v>
      </c>
      <c r="T243" s="226">
        <f>S243*H243</f>
        <v>0</v>
      </c>
      <c r="AR243" s="227" t="s">
        <v>414</v>
      </c>
      <c r="AT243" s="227" t="s">
        <v>119</v>
      </c>
      <c r="AU243" s="227" t="s">
        <v>83</v>
      </c>
      <c r="AY243" s="16" t="s">
        <v>117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6" t="s">
        <v>83</v>
      </c>
      <c r="BK243" s="228">
        <f>ROUND(I243*H243,2)</f>
        <v>0</v>
      </c>
      <c r="BL243" s="16" t="s">
        <v>414</v>
      </c>
      <c r="BM243" s="227" t="s">
        <v>424</v>
      </c>
    </row>
    <row r="244" s="1" customFormat="1" ht="24" customHeight="1">
      <c r="B244" s="37"/>
      <c r="C244" s="216" t="s">
        <v>425</v>
      </c>
      <c r="D244" s="216" t="s">
        <v>119</v>
      </c>
      <c r="E244" s="217" t="s">
        <v>426</v>
      </c>
      <c r="F244" s="218" t="s">
        <v>427</v>
      </c>
      <c r="G244" s="219" t="s">
        <v>413</v>
      </c>
      <c r="H244" s="220">
        <v>1</v>
      </c>
      <c r="I244" s="221"/>
      <c r="J244" s="222">
        <f>ROUND(I244*H244,2)</f>
        <v>0</v>
      </c>
      <c r="K244" s="218" t="s">
        <v>1</v>
      </c>
      <c r="L244" s="42"/>
      <c r="M244" s="223" t="s">
        <v>1</v>
      </c>
      <c r="N244" s="224" t="s">
        <v>43</v>
      </c>
      <c r="O244" s="85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AR244" s="227" t="s">
        <v>414</v>
      </c>
      <c r="AT244" s="227" t="s">
        <v>119</v>
      </c>
      <c r="AU244" s="227" t="s">
        <v>83</v>
      </c>
      <c r="AY244" s="16" t="s">
        <v>117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6" t="s">
        <v>83</v>
      </c>
      <c r="BK244" s="228">
        <f>ROUND(I244*H244,2)</f>
        <v>0</v>
      </c>
      <c r="BL244" s="16" t="s">
        <v>414</v>
      </c>
      <c r="BM244" s="227" t="s">
        <v>428</v>
      </c>
    </row>
    <row r="245" s="1" customFormat="1" ht="24" customHeight="1">
      <c r="B245" s="37"/>
      <c r="C245" s="216" t="s">
        <v>429</v>
      </c>
      <c r="D245" s="216" t="s">
        <v>119</v>
      </c>
      <c r="E245" s="217" t="s">
        <v>430</v>
      </c>
      <c r="F245" s="218" t="s">
        <v>431</v>
      </c>
      <c r="G245" s="219" t="s">
        <v>413</v>
      </c>
      <c r="H245" s="220">
        <v>1</v>
      </c>
      <c r="I245" s="221"/>
      <c r="J245" s="222">
        <f>ROUND(I245*H245,2)</f>
        <v>0</v>
      </c>
      <c r="K245" s="218" t="s">
        <v>1</v>
      </c>
      <c r="L245" s="42"/>
      <c r="M245" s="223" t="s">
        <v>1</v>
      </c>
      <c r="N245" s="224" t="s">
        <v>43</v>
      </c>
      <c r="O245" s="85"/>
      <c r="P245" s="225">
        <f>O245*H245</f>
        <v>0</v>
      </c>
      <c r="Q245" s="225">
        <v>0</v>
      </c>
      <c r="R245" s="225">
        <f>Q245*H245</f>
        <v>0</v>
      </c>
      <c r="S245" s="225">
        <v>0</v>
      </c>
      <c r="T245" s="226">
        <f>S245*H245</f>
        <v>0</v>
      </c>
      <c r="AR245" s="227" t="s">
        <v>414</v>
      </c>
      <c r="AT245" s="227" t="s">
        <v>119</v>
      </c>
      <c r="AU245" s="227" t="s">
        <v>83</v>
      </c>
      <c r="AY245" s="16" t="s">
        <v>117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6" t="s">
        <v>83</v>
      </c>
      <c r="BK245" s="228">
        <f>ROUND(I245*H245,2)</f>
        <v>0</v>
      </c>
      <c r="BL245" s="16" t="s">
        <v>414</v>
      </c>
      <c r="BM245" s="227" t="s">
        <v>432</v>
      </c>
    </row>
    <row r="246" s="1" customFormat="1" ht="24" customHeight="1">
      <c r="B246" s="37"/>
      <c r="C246" s="216" t="s">
        <v>433</v>
      </c>
      <c r="D246" s="216" t="s">
        <v>119</v>
      </c>
      <c r="E246" s="217" t="s">
        <v>434</v>
      </c>
      <c r="F246" s="218" t="s">
        <v>435</v>
      </c>
      <c r="G246" s="219" t="s">
        <v>212</v>
      </c>
      <c r="H246" s="220">
        <v>10</v>
      </c>
      <c r="I246" s="221"/>
      <c r="J246" s="222">
        <f>ROUND(I246*H246,2)</f>
        <v>0</v>
      </c>
      <c r="K246" s="218" t="s">
        <v>1</v>
      </c>
      <c r="L246" s="42"/>
      <c r="M246" s="223" t="s">
        <v>1</v>
      </c>
      <c r="N246" s="224" t="s">
        <v>43</v>
      </c>
      <c r="O246" s="85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AR246" s="227" t="s">
        <v>414</v>
      </c>
      <c r="AT246" s="227" t="s">
        <v>119</v>
      </c>
      <c r="AU246" s="227" t="s">
        <v>83</v>
      </c>
      <c r="AY246" s="16" t="s">
        <v>117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6" t="s">
        <v>83</v>
      </c>
      <c r="BK246" s="228">
        <f>ROUND(I246*H246,2)</f>
        <v>0</v>
      </c>
      <c r="BL246" s="16" t="s">
        <v>414</v>
      </c>
      <c r="BM246" s="227" t="s">
        <v>436</v>
      </c>
    </row>
    <row r="247" s="1" customFormat="1" ht="24" customHeight="1">
      <c r="B247" s="37"/>
      <c r="C247" s="216" t="s">
        <v>437</v>
      </c>
      <c r="D247" s="216" t="s">
        <v>119</v>
      </c>
      <c r="E247" s="217" t="s">
        <v>438</v>
      </c>
      <c r="F247" s="218" t="s">
        <v>439</v>
      </c>
      <c r="G247" s="219" t="s">
        <v>212</v>
      </c>
      <c r="H247" s="220">
        <v>48</v>
      </c>
      <c r="I247" s="221"/>
      <c r="J247" s="222">
        <f>ROUND(I247*H247,2)</f>
        <v>0</v>
      </c>
      <c r="K247" s="218" t="s">
        <v>1</v>
      </c>
      <c r="L247" s="42"/>
      <c r="M247" s="223" t="s">
        <v>1</v>
      </c>
      <c r="N247" s="224" t="s">
        <v>43</v>
      </c>
      <c r="O247" s="85"/>
      <c r="P247" s="225">
        <f>O247*H247</f>
        <v>0</v>
      </c>
      <c r="Q247" s="225">
        <v>0</v>
      </c>
      <c r="R247" s="225">
        <f>Q247*H247</f>
        <v>0</v>
      </c>
      <c r="S247" s="225">
        <v>0</v>
      </c>
      <c r="T247" s="226">
        <f>S247*H247</f>
        <v>0</v>
      </c>
      <c r="AR247" s="227" t="s">
        <v>414</v>
      </c>
      <c r="AT247" s="227" t="s">
        <v>119</v>
      </c>
      <c r="AU247" s="227" t="s">
        <v>83</v>
      </c>
      <c r="AY247" s="16" t="s">
        <v>117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6" t="s">
        <v>83</v>
      </c>
      <c r="BK247" s="228">
        <f>ROUND(I247*H247,2)</f>
        <v>0</v>
      </c>
      <c r="BL247" s="16" t="s">
        <v>414</v>
      </c>
      <c r="BM247" s="227" t="s">
        <v>440</v>
      </c>
    </row>
    <row r="248" s="1" customFormat="1" ht="24" customHeight="1">
      <c r="B248" s="37"/>
      <c r="C248" s="216" t="s">
        <v>441</v>
      </c>
      <c r="D248" s="216" t="s">
        <v>119</v>
      </c>
      <c r="E248" s="217" t="s">
        <v>442</v>
      </c>
      <c r="F248" s="218" t="s">
        <v>443</v>
      </c>
      <c r="G248" s="219" t="s">
        <v>413</v>
      </c>
      <c r="H248" s="220">
        <v>1</v>
      </c>
      <c r="I248" s="221"/>
      <c r="J248" s="222">
        <f>ROUND(I248*H248,2)</f>
        <v>0</v>
      </c>
      <c r="K248" s="218" t="s">
        <v>1</v>
      </c>
      <c r="L248" s="42"/>
      <c r="M248" s="223" t="s">
        <v>1</v>
      </c>
      <c r="N248" s="224" t="s">
        <v>43</v>
      </c>
      <c r="O248" s="85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AR248" s="227" t="s">
        <v>414</v>
      </c>
      <c r="AT248" s="227" t="s">
        <v>119</v>
      </c>
      <c r="AU248" s="227" t="s">
        <v>83</v>
      </c>
      <c r="AY248" s="16" t="s">
        <v>117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6" t="s">
        <v>83</v>
      </c>
      <c r="BK248" s="228">
        <f>ROUND(I248*H248,2)</f>
        <v>0</v>
      </c>
      <c r="BL248" s="16" t="s">
        <v>414</v>
      </c>
      <c r="BM248" s="227" t="s">
        <v>444</v>
      </c>
    </row>
    <row r="249" s="1" customFormat="1" ht="24" customHeight="1">
      <c r="B249" s="37"/>
      <c r="C249" s="216" t="s">
        <v>445</v>
      </c>
      <c r="D249" s="216" t="s">
        <v>119</v>
      </c>
      <c r="E249" s="217" t="s">
        <v>446</v>
      </c>
      <c r="F249" s="218" t="s">
        <v>447</v>
      </c>
      <c r="G249" s="219" t="s">
        <v>413</v>
      </c>
      <c r="H249" s="220">
        <v>1</v>
      </c>
      <c r="I249" s="221"/>
      <c r="J249" s="222">
        <f>ROUND(I249*H249,2)</f>
        <v>0</v>
      </c>
      <c r="K249" s="218" t="s">
        <v>1</v>
      </c>
      <c r="L249" s="42"/>
      <c r="M249" s="223" t="s">
        <v>1</v>
      </c>
      <c r="N249" s="224" t="s">
        <v>43</v>
      </c>
      <c r="O249" s="85"/>
      <c r="P249" s="225">
        <f>O249*H249</f>
        <v>0</v>
      </c>
      <c r="Q249" s="225">
        <v>0</v>
      </c>
      <c r="R249" s="225">
        <f>Q249*H249</f>
        <v>0</v>
      </c>
      <c r="S249" s="225">
        <v>0</v>
      </c>
      <c r="T249" s="226">
        <f>S249*H249</f>
        <v>0</v>
      </c>
      <c r="AR249" s="227" t="s">
        <v>414</v>
      </c>
      <c r="AT249" s="227" t="s">
        <v>119</v>
      </c>
      <c r="AU249" s="227" t="s">
        <v>83</v>
      </c>
      <c r="AY249" s="16" t="s">
        <v>117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6" t="s">
        <v>83</v>
      </c>
      <c r="BK249" s="228">
        <f>ROUND(I249*H249,2)</f>
        <v>0</v>
      </c>
      <c r="BL249" s="16" t="s">
        <v>414</v>
      </c>
      <c r="BM249" s="227" t="s">
        <v>448</v>
      </c>
    </row>
    <row r="250" s="1" customFormat="1" ht="36" customHeight="1">
      <c r="B250" s="37"/>
      <c r="C250" s="216" t="s">
        <v>449</v>
      </c>
      <c r="D250" s="216" t="s">
        <v>119</v>
      </c>
      <c r="E250" s="217" t="s">
        <v>450</v>
      </c>
      <c r="F250" s="218" t="s">
        <v>451</v>
      </c>
      <c r="G250" s="219" t="s">
        <v>413</v>
      </c>
      <c r="H250" s="220">
        <v>1</v>
      </c>
      <c r="I250" s="221"/>
      <c r="J250" s="222">
        <f>ROUND(I250*H250,2)</f>
        <v>0</v>
      </c>
      <c r="K250" s="218" t="s">
        <v>1</v>
      </c>
      <c r="L250" s="42"/>
      <c r="M250" s="223" t="s">
        <v>1</v>
      </c>
      <c r="N250" s="224" t="s">
        <v>43</v>
      </c>
      <c r="O250" s="85"/>
      <c r="P250" s="225">
        <f>O250*H250</f>
        <v>0</v>
      </c>
      <c r="Q250" s="225">
        <v>0</v>
      </c>
      <c r="R250" s="225">
        <f>Q250*H250</f>
        <v>0</v>
      </c>
      <c r="S250" s="225">
        <v>0</v>
      </c>
      <c r="T250" s="226">
        <f>S250*H250</f>
        <v>0</v>
      </c>
      <c r="AR250" s="227" t="s">
        <v>414</v>
      </c>
      <c r="AT250" s="227" t="s">
        <v>119</v>
      </c>
      <c r="AU250" s="227" t="s">
        <v>83</v>
      </c>
      <c r="AY250" s="16" t="s">
        <v>117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6" t="s">
        <v>83</v>
      </c>
      <c r="BK250" s="228">
        <f>ROUND(I250*H250,2)</f>
        <v>0</v>
      </c>
      <c r="BL250" s="16" t="s">
        <v>414</v>
      </c>
      <c r="BM250" s="227" t="s">
        <v>452</v>
      </c>
    </row>
    <row r="251" s="1" customFormat="1" ht="24" customHeight="1">
      <c r="B251" s="37"/>
      <c r="C251" s="216" t="s">
        <v>453</v>
      </c>
      <c r="D251" s="216" t="s">
        <v>119</v>
      </c>
      <c r="E251" s="217" t="s">
        <v>454</v>
      </c>
      <c r="F251" s="218" t="s">
        <v>455</v>
      </c>
      <c r="G251" s="219" t="s">
        <v>212</v>
      </c>
      <c r="H251" s="220">
        <v>41</v>
      </c>
      <c r="I251" s="221"/>
      <c r="J251" s="222">
        <f>ROUND(I251*H251,2)</f>
        <v>0</v>
      </c>
      <c r="K251" s="218" t="s">
        <v>1</v>
      </c>
      <c r="L251" s="42"/>
      <c r="M251" s="223" t="s">
        <v>1</v>
      </c>
      <c r="N251" s="224" t="s">
        <v>43</v>
      </c>
      <c r="O251" s="85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AR251" s="227" t="s">
        <v>414</v>
      </c>
      <c r="AT251" s="227" t="s">
        <v>119</v>
      </c>
      <c r="AU251" s="227" t="s">
        <v>83</v>
      </c>
      <c r="AY251" s="16" t="s">
        <v>117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6" t="s">
        <v>83</v>
      </c>
      <c r="BK251" s="228">
        <f>ROUND(I251*H251,2)</f>
        <v>0</v>
      </c>
      <c r="BL251" s="16" t="s">
        <v>414</v>
      </c>
      <c r="BM251" s="227" t="s">
        <v>456</v>
      </c>
    </row>
    <row r="252" s="1" customFormat="1">
      <c r="B252" s="37"/>
      <c r="C252" s="38"/>
      <c r="D252" s="231" t="s">
        <v>173</v>
      </c>
      <c r="E252" s="38"/>
      <c r="F252" s="262" t="s">
        <v>457</v>
      </c>
      <c r="G252" s="38"/>
      <c r="H252" s="38"/>
      <c r="I252" s="132"/>
      <c r="J252" s="38"/>
      <c r="K252" s="38"/>
      <c r="L252" s="42"/>
      <c r="M252" s="263"/>
      <c r="N252" s="85"/>
      <c r="O252" s="85"/>
      <c r="P252" s="85"/>
      <c r="Q252" s="85"/>
      <c r="R252" s="85"/>
      <c r="S252" s="85"/>
      <c r="T252" s="86"/>
      <c r="AT252" s="16" t="s">
        <v>173</v>
      </c>
      <c r="AU252" s="16" t="s">
        <v>83</v>
      </c>
    </row>
    <row r="253" s="1" customFormat="1" ht="36" customHeight="1">
      <c r="B253" s="37"/>
      <c r="C253" s="216" t="s">
        <v>458</v>
      </c>
      <c r="D253" s="216" t="s">
        <v>119</v>
      </c>
      <c r="E253" s="217" t="s">
        <v>459</v>
      </c>
      <c r="F253" s="218" t="s">
        <v>460</v>
      </c>
      <c r="G253" s="219" t="s">
        <v>291</v>
      </c>
      <c r="H253" s="220">
        <v>2</v>
      </c>
      <c r="I253" s="221"/>
      <c r="J253" s="222">
        <f>ROUND(I253*H253,2)</f>
        <v>0</v>
      </c>
      <c r="K253" s="218" t="s">
        <v>1</v>
      </c>
      <c r="L253" s="42"/>
      <c r="M253" s="223" t="s">
        <v>1</v>
      </c>
      <c r="N253" s="224" t="s">
        <v>43</v>
      </c>
      <c r="O253" s="85"/>
      <c r="P253" s="225">
        <f>O253*H253</f>
        <v>0</v>
      </c>
      <c r="Q253" s="225">
        <v>0</v>
      </c>
      <c r="R253" s="225">
        <f>Q253*H253</f>
        <v>0</v>
      </c>
      <c r="S253" s="225">
        <v>0</v>
      </c>
      <c r="T253" s="226">
        <f>S253*H253</f>
        <v>0</v>
      </c>
      <c r="AR253" s="227" t="s">
        <v>414</v>
      </c>
      <c r="AT253" s="227" t="s">
        <v>119</v>
      </c>
      <c r="AU253" s="227" t="s">
        <v>83</v>
      </c>
      <c r="AY253" s="16" t="s">
        <v>117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6" t="s">
        <v>83</v>
      </c>
      <c r="BK253" s="228">
        <f>ROUND(I253*H253,2)</f>
        <v>0</v>
      </c>
      <c r="BL253" s="16" t="s">
        <v>414</v>
      </c>
      <c r="BM253" s="227" t="s">
        <v>461</v>
      </c>
    </row>
    <row r="254" s="1" customFormat="1" ht="16.5" customHeight="1">
      <c r="B254" s="37"/>
      <c r="C254" s="216" t="s">
        <v>462</v>
      </c>
      <c r="D254" s="216" t="s">
        <v>119</v>
      </c>
      <c r="E254" s="217" t="s">
        <v>463</v>
      </c>
      <c r="F254" s="218" t="s">
        <v>464</v>
      </c>
      <c r="G254" s="219" t="s">
        <v>291</v>
      </c>
      <c r="H254" s="220">
        <v>1</v>
      </c>
      <c r="I254" s="221"/>
      <c r="J254" s="222">
        <f>ROUND(I254*H254,2)</f>
        <v>0</v>
      </c>
      <c r="K254" s="218" t="s">
        <v>1</v>
      </c>
      <c r="L254" s="42"/>
      <c r="M254" s="223" t="s">
        <v>1</v>
      </c>
      <c r="N254" s="224" t="s">
        <v>43</v>
      </c>
      <c r="O254" s="85"/>
      <c r="P254" s="225">
        <f>O254*H254</f>
        <v>0</v>
      </c>
      <c r="Q254" s="225">
        <v>0</v>
      </c>
      <c r="R254" s="225">
        <f>Q254*H254</f>
        <v>0</v>
      </c>
      <c r="S254" s="225">
        <v>0</v>
      </c>
      <c r="T254" s="226">
        <f>S254*H254</f>
        <v>0</v>
      </c>
      <c r="AR254" s="227" t="s">
        <v>414</v>
      </c>
      <c r="AT254" s="227" t="s">
        <v>119</v>
      </c>
      <c r="AU254" s="227" t="s">
        <v>83</v>
      </c>
      <c r="AY254" s="16" t="s">
        <v>117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6" t="s">
        <v>83</v>
      </c>
      <c r="BK254" s="228">
        <f>ROUND(I254*H254,2)</f>
        <v>0</v>
      </c>
      <c r="BL254" s="16" t="s">
        <v>414</v>
      </c>
      <c r="BM254" s="227" t="s">
        <v>465</v>
      </c>
    </row>
    <row r="255" s="1" customFormat="1" ht="36" customHeight="1">
      <c r="B255" s="37"/>
      <c r="C255" s="216" t="s">
        <v>466</v>
      </c>
      <c r="D255" s="216" t="s">
        <v>119</v>
      </c>
      <c r="E255" s="217" t="s">
        <v>467</v>
      </c>
      <c r="F255" s="218" t="s">
        <v>468</v>
      </c>
      <c r="G255" s="219" t="s">
        <v>291</v>
      </c>
      <c r="H255" s="220">
        <v>1</v>
      </c>
      <c r="I255" s="221"/>
      <c r="J255" s="222">
        <f>ROUND(I255*H255,2)</f>
        <v>0</v>
      </c>
      <c r="K255" s="218" t="s">
        <v>1</v>
      </c>
      <c r="L255" s="42"/>
      <c r="M255" s="274" t="s">
        <v>1</v>
      </c>
      <c r="N255" s="275" t="s">
        <v>43</v>
      </c>
      <c r="O255" s="276"/>
      <c r="P255" s="277">
        <f>O255*H255</f>
        <v>0</v>
      </c>
      <c r="Q255" s="277">
        <v>0</v>
      </c>
      <c r="R255" s="277">
        <f>Q255*H255</f>
        <v>0</v>
      </c>
      <c r="S255" s="277">
        <v>0</v>
      </c>
      <c r="T255" s="278">
        <f>S255*H255</f>
        <v>0</v>
      </c>
      <c r="AR255" s="227" t="s">
        <v>414</v>
      </c>
      <c r="AT255" s="227" t="s">
        <v>119</v>
      </c>
      <c r="AU255" s="227" t="s">
        <v>83</v>
      </c>
      <c r="AY255" s="16" t="s">
        <v>117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6" t="s">
        <v>83</v>
      </c>
      <c r="BK255" s="228">
        <f>ROUND(I255*H255,2)</f>
        <v>0</v>
      </c>
      <c r="BL255" s="16" t="s">
        <v>414</v>
      </c>
      <c r="BM255" s="227" t="s">
        <v>469</v>
      </c>
    </row>
    <row r="256" s="1" customFormat="1" ht="6.96" customHeight="1">
      <c r="B256" s="60"/>
      <c r="C256" s="61"/>
      <c r="D256" s="61"/>
      <c r="E256" s="61"/>
      <c r="F256" s="61"/>
      <c r="G256" s="61"/>
      <c r="H256" s="61"/>
      <c r="I256" s="166"/>
      <c r="J256" s="61"/>
      <c r="K256" s="61"/>
      <c r="L256" s="42"/>
    </row>
  </sheetData>
  <sheetProtection sheet="1" autoFilter="0" formatColumns="0" formatRows="0" objects="1" scenarios="1" spinCount="100000" saltValue="e3Mnfz3YHR5YGl5+zqlK3H5qHTCfNOti1QizLOFwYYpztDfFq0xcDd495uQrcghW2kkifHIGVjRy9WIaqfswMA==" hashValue="hmTbndOaV/Qe3vID2q93XDlKyw7t/WKQ26sDSA6L24SxlGhezG7jymaGfRbEjA1/DENDVyAqLDbHPqth+CslWQ==" algorithmName="SHA-512" password="CC35"/>
  <autoFilter ref="C121:K255"/>
  <mergeCells count="6">
    <mergeCell ref="E7:H7"/>
    <mergeCell ref="E16:H16"/>
    <mergeCell ref="E25:H25"/>
    <mergeCell ref="E85:H85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2020-02-25T13:00:56Z</dcterms:created>
  <dcterms:modified xsi:type="dcterms:W3CDTF">2020-02-25T13:01:00Z</dcterms:modified>
</cp:coreProperties>
</file>